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666" activeTab="0"/>
  </bookViews>
  <sheets>
    <sheet name="Zaměření" sheetId="1" r:id="rId1"/>
  </sheets>
  <externalReferences>
    <externalReference r:id="rId4"/>
  </externalReferences>
  <definedNames>
    <definedName name="_xlfn.BAHTTEXT" hidden="1">#NAME?</definedName>
    <definedName name="_xlfn.CEILING.PRECISE" hidden="1">#NAME?</definedName>
    <definedName name="_xlfn.SINGLE" hidden="1">#NAME?</definedName>
    <definedName name="Číslo">'[1]2019'!$A$2:$F$111</definedName>
    <definedName name="dsa">'Zaměření'!$B$9</definedName>
    <definedName name="xx2019">'Zaměření'!$B$9+'[1]2019'!$A$2:$F$111</definedName>
    <definedName name="xx2019___Nutno_přesné_zaměření">'[1]2019'!$A$2:$F$111</definedName>
    <definedName name="zaměření">'[1]2019'!$A$2:$F$111</definedName>
  </definedNames>
  <calcPr fullCalcOnLoad="1"/>
</workbook>
</file>

<file path=xl/sharedStrings.xml><?xml version="1.0" encoding="utf-8"?>
<sst xmlns="http://schemas.openxmlformats.org/spreadsheetml/2006/main" count="220" uniqueCount="174">
  <si>
    <t>Ytong 7,5cm</t>
  </si>
  <si>
    <t>Ytong 5cm</t>
  </si>
  <si>
    <t>Elektroinstalace</t>
  </si>
  <si>
    <t>Benkova 1691/23, Praha 4 - Chodov</t>
  </si>
  <si>
    <t>info@az-reko.cz , www.az-reko.cz</t>
  </si>
  <si>
    <t>IČ: 67935621 , Tel.: 774 724 184</t>
  </si>
  <si>
    <t>Vodoinstalace</t>
  </si>
  <si>
    <t>Vybavení a zařizovací předměty</t>
  </si>
  <si>
    <t>Ytong 10cm</t>
  </si>
  <si>
    <t>Ulice:</t>
  </si>
  <si>
    <t>Obec:</t>
  </si>
  <si>
    <t>PSČ:</t>
  </si>
  <si>
    <t>Patro:</t>
  </si>
  <si>
    <t>Č. bytu:</t>
  </si>
  <si>
    <t>e-mail:</t>
  </si>
  <si>
    <t>Akce:                                                                                                               Realizace:</t>
  </si>
  <si>
    <t>Reference:</t>
  </si>
  <si>
    <t>Číslo:</t>
  </si>
  <si>
    <t>Demontáž stávajícího jádra</t>
  </si>
  <si>
    <t>Podlaha</t>
  </si>
  <si>
    <t>WC</t>
  </si>
  <si>
    <t>Kuchyň</t>
  </si>
  <si>
    <t>Koupelna</t>
  </si>
  <si>
    <t>Vybourání dlažby</t>
  </si>
  <si>
    <t>Osekání obkladu</t>
  </si>
  <si>
    <t>Realizace:</t>
  </si>
  <si>
    <t>Umakart     3cm     10cm     Dřevo     Cihla</t>
  </si>
  <si>
    <t>Objednatel:</t>
  </si>
  <si>
    <t>Rozměry</t>
  </si>
  <si>
    <t>OP</t>
  </si>
  <si>
    <t>Pokoj I</t>
  </si>
  <si>
    <t>Pokoj II</t>
  </si>
  <si>
    <t>Plocha místnosti</t>
  </si>
  <si>
    <t>Výška</t>
  </si>
  <si>
    <t>Stěny</t>
  </si>
  <si>
    <t>Strž. PVC / Nivel.</t>
  </si>
  <si>
    <t>Strž. PVC</t>
  </si>
  <si>
    <t>Nivelace</t>
  </si>
  <si>
    <t>Termín zaměření</t>
  </si>
  <si>
    <t>Rekonstrukce bytu 1+1</t>
  </si>
  <si>
    <t>Rekonstrukce bytu 2+1</t>
  </si>
  <si>
    <t>Rekonstrukce bytu 3+1</t>
  </si>
  <si>
    <t>Rekonstrukce bytového jádra</t>
  </si>
  <si>
    <t>Rekonstrukce koupelny</t>
  </si>
  <si>
    <t>Rekonstrukce kuchyně</t>
  </si>
  <si>
    <t>Stropy</t>
  </si>
  <si>
    <t>SDK</t>
  </si>
  <si>
    <t>Celkem</t>
  </si>
  <si>
    <t>Škrábání stěny</t>
  </si>
  <si>
    <t>Škrábání stropy</t>
  </si>
  <si>
    <t>Tel.:</t>
  </si>
  <si>
    <t>.p</t>
  </si>
  <si>
    <t>Typ bytového jádra</t>
  </si>
  <si>
    <t>Jádro T</t>
  </si>
  <si>
    <t>Jádro H</t>
  </si>
  <si>
    <t>Jádro E</t>
  </si>
  <si>
    <t>Jádro F</t>
  </si>
  <si>
    <t>Jádro</t>
  </si>
  <si>
    <t>ks vypínačů</t>
  </si>
  <si>
    <t>ks zásuvek</t>
  </si>
  <si>
    <t>bodovky / světlo</t>
  </si>
  <si>
    <t>Pokoj III</t>
  </si>
  <si>
    <t>1 fáze</t>
  </si>
  <si>
    <t>3 fáze</t>
  </si>
  <si>
    <t>15A</t>
  </si>
  <si>
    <t>16A</t>
  </si>
  <si>
    <t>20A</t>
  </si>
  <si>
    <t>25A</t>
  </si>
  <si>
    <t>Nové odpady pro bytové jádro</t>
  </si>
  <si>
    <t>Vodoinstalace pro kuchyňskou linku</t>
  </si>
  <si>
    <t>Nové odpady pro kuchyňskou linku</t>
  </si>
  <si>
    <t>Odpadní st.</t>
  </si>
  <si>
    <t>Závěsné WC</t>
  </si>
  <si>
    <t>Kombi WC</t>
  </si>
  <si>
    <t>WC ponechat stávající</t>
  </si>
  <si>
    <t>Kovové zárubně</t>
  </si>
  <si>
    <t>Obložkové zárubně</t>
  </si>
  <si>
    <t>Nátěr</t>
  </si>
  <si>
    <t>Obkl. u kuchyně</t>
  </si>
  <si>
    <t>Umyvadlo do pultu</t>
  </si>
  <si>
    <t>Chodba</t>
  </si>
  <si>
    <t>Závěsné WC otočené</t>
  </si>
  <si>
    <t>CENOVÁ KALKULACE NA REKONSTRUKCI BYTOVÉHO JÁDRA</t>
  </si>
  <si>
    <t>CENOVÁ KALKULACE NA REKONSTRUKCI KOUPELNY</t>
  </si>
  <si>
    <t>CENOVÁ KALKULACE NA REKONSTRUKCI KUCHYNĚ</t>
  </si>
  <si>
    <t>Rekonstrukce jádra a chodby</t>
  </si>
  <si>
    <t>Rekonstrukce jádra, kuchyně a chodby</t>
  </si>
  <si>
    <t>CENOVÁ KALKULACE NA REKONSTRUKCI BYTU 1+1</t>
  </si>
  <si>
    <t>CENOVÁ KALKULACE NA REKONSTRUKCI BYTU 2+1</t>
  </si>
  <si>
    <t>CENOVÁ KALKULACE NA REKONSTRUKCI BYTU 3+1</t>
  </si>
  <si>
    <t>Nové jističe / PL</t>
  </si>
  <si>
    <t>šíře</t>
  </si>
  <si>
    <t>délka</t>
  </si>
  <si>
    <t xml:space="preserve">šíře (2) x </t>
  </si>
  <si>
    <t xml:space="preserve">šíře (3) x </t>
  </si>
  <si>
    <t xml:space="preserve">šíře (4) x </t>
  </si>
  <si>
    <t>MDF lišta</t>
  </si>
  <si>
    <t>Lepidlo</t>
  </si>
  <si>
    <t>Vinyl</t>
  </si>
  <si>
    <t>Laminát</t>
  </si>
  <si>
    <t>Koberec</t>
  </si>
  <si>
    <t>Počet</t>
  </si>
  <si>
    <t xml:space="preserve">šíře (5) x </t>
  </si>
  <si>
    <t>Výtah:  ANO</t>
  </si>
  <si>
    <t>Balení</t>
  </si>
  <si>
    <t>CENOVÁ KALKULACE NA REKONSTRUKCI BYTOVÉHO JÁDRA A CHODBY</t>
  </si>
  <si>
    <t>CENOVÁ KALKULACE NA REKONSTRUKCI BYTOVÉHO JÁDRA, KUCHYNĚ A CHODBY</t>
  </si>
  <si>
    <t>Kont.</t>
  </si>
  <si>
    <t>na WC-RD Klasik/Skrytá</t>
  </si>
  <si>
    <t>Role</t>
  </si>
  <si>
    <t>Pasy</t>
  </si>
  <si>
    <t>Stavební úpravy bytu</t>
  </si>
  <si>
    <t>CENOVÁ KALKULACE NA STAVEBNÍ ÚPRAVY BYTU</t>
  </si>
  <si>
    <t>Komora</t>
  </si>
  <si>
    <t>Pouzdro</t>
  </si>
  <si>
    <t>Plyn         R</t>
  </si>
  <si>
    <t>Výř. Zár.</t>
  </si>
  <si>
    <t xml:space="preserve">Garnýž           </t>
  </si>
  <si>
    <t>T</t>
  </si>
  <si>
    <t>H</t>
  </si>
  <si>
    <t>E</t>
  </si>
  <si>
    <t>F</t>
  </si>
  <si>
    <t>Lep + Perl</t>
  </si>
  <si>
    <t>Výstavba</t>
  </si>
  <si>
    <t>Umyvadlo bez skříňky/včetně</t>
  </si>
  <si>
    <t>Zárubně a dveře, Bezpečnostní dveře</t>
  </si>
  <si>
    <t>Bezp. zárubeň</t>
  </si>
  <si>
    <t>Bezp. Dveře</t>
  </si>
  <si>
    <t>Práh</t>
  </si>
  <si>
    <t>Výška obkladu v koup.</t>
  </si>
  <si>
    <t>Vodoinstalace pro bytové jádro</t>
  </si>
  <si>
    <t>STA, slaboproud</t>
  </si>
  <si>
    <t>Kotvy</t>
  </si>
  <si>
    <t>Sprchový kout      N</t>
  </si>
  <si>
    <t>Vana             R</t>
  </si>
  <si>
    <t>Rekonstrukce bytu 4+1</t>
  </si>
  <si>
    <t>CENOVÁ KALKULACE NA REKONSTRUKCI BYTU 4+1</t>
  </si>
  <si>
    <t>CENOVÁ KALKULACE NA DODÁNÍ A MONTÁŽ INTERIÉROVÝCH DVEŘÍ</t>
  </si>
  <si>
    <t>CENOVÁ KALKULACE NA DODÁNÍ A MONTÁŽ BEZPEČNOSTNÍCH DVEŘÍ</t>
  </si>
  <si>
    <t>Bezpečnostní dveře</t>
  </si>
  <si>
    <t>CENOVÁ KALKULACE NA Volno3</t>
  </si>
  <si>
    <t>CENOVÁ KALKULACE NA Volno2</t>
  </si>
  <si>
    <t>Volno2</t>
  </si>
  <si>
    <t>Volno3</t>
  </si>
  <si>
    <t>CENOVÁ KALKULACE NA DODÁNÍ A POKLÁDKU VINYLOVÉ PODLAHY</t>
  </si>
  <si>
    <t>CENOVÁ KALKULACE NA DODÁNÍ A POKLÁDKU LAMINÁTOVÉ PODLAHY</t>
  </si>
  <si>
    <t>CENOVÁ KALKULACE NA DODÁNÍ A POKLÁDKU KOBERCE</t>
  </si>
  <si>
    <t>CENOVÁ KALKULACE NA Volno4</t>
  </si>
  <si>
    <t>CENOVÁ KALKULACE NA Volno5</t>
  </si>
  <si>
    <t>Vinylová podlaha</t>
  </si>
  <si>
    <t>Laminátová podlaha</t>
  </si>
  <si>
    <t>Volno4</t>
  </si>
  <si>
    <t>Volno5</t>
  </si>
  <si>
    <t>Dem      Bour         Příp</t>
  </si>
  <si>
    <t>Rekonstrukce elektroinstalace</t>
  </si>
  <si>
    <t>CENOVÁ KALKULACE NA REKONSTRUKCI ELEKTROINSTALACE</t>
  </si>
  <si>
    <t>Interiérové dveře, elektroinstalace</t>
  </si>
  <si>
    <t>Zrušení plynového vedení</t>
  </si>
  <si>
    <t>Úprava plynového vedení, nový plynový uzávěr - protirázový - bez nutnosti revize</t>
  </si>
  <si>
    <t>Tažení nového plynového vdení od plynoměru</t>
  </si>
  <si>
    <t>Úprava plynového vedení, nový plynový uzávěr - protirázový - revize nutná</t>
  </si>
  <si>
    <t>Radiátory</t>
  </si>
  <si>
    <t>Výměna</t>
  </si>
  <si>
    <t>Škrábání</t>
  </si>
  <si>
    <t>Malba</t>
  </si>
  <si>
    <t>Malba stěny</t>
  </si>
  <si>
    <t>Malba stropy</t>
  </si>
  <si>
    <t>Dlažba</t>
  </si>
  <si>
    <t>Bour. příčky</t>
  </si>
  <si>
    <t>Siporex</t>
  </si>
  <si>
    <t>Panel</t>
  </si>
  <si>
    <t>Chodba + Kom.</t>
  </si>
  <si>
    <t>SLK 50</t>
  </si>
  <si>
    <t>Miral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</si>
</sst>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[$-405]d\.\ mmmm\ yyyy"/>
    <numFmt numFmtId="176" formatCode="#,##0\ &quot;Kč&quot;"/>
    <numFmt numFmtId="177" formatCode="#,##0\ _K_č"/>
    <numFmt numFmtId="178" formatCode="d/m;@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0.0"/>
    <numFmt numFmtId="185" formatCode="\ks"/>
    <numFmt numFmtId="186" formatCode="000\ 00"/>
    <numFmt numFmtId="187" formatCode="[$€-2]\ #,##0.00"/>
    <numFmt numFmtId="188" formatCode="[$-405]dddd\ d\.\ mmmm\ yyyy"/>
    <numFmt numFmtId="189" formatCode="d/m/yyyy;@"/>
  </numFmts>
  <fonts count="5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/>
    </xf>
    <xf numFmtId="1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/>
    </xf>
    <xf numFmtId="184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0" fontId="7" fillId="0" borderId="25" xfId="0" applyFont="1" applyBorder="1" applyAlignment="1">
      <alignment/>
    </xf>
    <xf numFmtId="1" fontId="7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28" xfId="0" applyFont="1" applyBorder="1" applyAlignment="1">
      <alignment/>
    </xf>
    <xf numFmtId="1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/>
    </xf>
    <xf numFmtId="1" fontId="7" fillId="0" borderId="0" xfId="0" applyNumberFormat="1" applyFont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1" fontId="7" fillId="0" borderId="32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1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35" xfId="0" applyFont="1" applyBorder="1" applyAlignment="1">
      <alignment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1" fontId="7" fillId="0" borderId="40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left"/>
    </xf>
    <xf numFmtId="0" fontId="7" fillId="0" borderId="41" xfId="0" applyFont="1" applyBorder="1" applyAlignment="1">
      <alignment horizontal="right"/>
    </xf>
    <xf numFmtId="0" fontId="7" fillId="0" borderId="30" xfId="0" applyFont="1" applyBorder="1" applyAlignment="1">
      <alignment/>
    </xf>
    <xf numFmtId="1" fontId="7" fillId="0" borderId="0" xfId="0" applyNumberFormat="1" applyFont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" fontId="7" fillId="0" borderId="47" xfId="0" applyNumberFormat="1" applyFont="1" applyBorder="1" applyAlignment="1">
      <alignment horizontal="left"/>
    </xf>
    <xf numFmtId="0" fontId="7" fillId="0" borderId="48" xfId="0" applyFont="1" applyBorder="1" applyAlignment="1">
      <alignment/>
    </xf>
    <xf numFmtId="1" fontId="7" fillId="0" borderId="16" xfId="0" applyNumberFormat="1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48" fillId="32" borderId="0" xfId="0" applyFont="1" applyFill="1" applyAlignment="1">
      <alignment/>
    </xf>
    <xf numFmtId="0" fontId="49" fillId="32" borderId="0" xfId="0" applyFont="1" applyFill="1" applyAlignment="1">
      <alignment/>
    </xf>
    <xf numFmtId="1" fontId="48" fillId="32" borderId="0" xfId="0" applyNumberFormat="1" applyFont="1" applyFill="1" applyAlignment="1">
      <alignment horizontal="center"/>
    </xf>
    <xf numFmtId="0" fontId="48" fillId="32" borderId="0" xfId="0" applyFont="1" applyFill="1" applyAlignment="1">
      <alignment horizontal="right"/>
    </xf>
    <xf numFmtId="1" fontId="48" fillId="32" borderId="0" xfId="0" applyNumberFormat="1" applyFont="1" applyFill="1" applyAlignment="1">
      <alignment/>
    </xf>
    <xf numFmtId="0" fontId="48" fillId="32" borderId="0" xfId="0" applyFont="1" applyFill="1" applyAlignment="1">
      <alignment horizontal="left"/>
    </xf>
    <xf numFmtId="184" fontId="48" fillId="32" borderId="0" xfId="0" applyNumberFormat="1" applyFont="1" applyFill="1" applyAlignment="1">
      <alignment horizontal="left"/>
    </xf>
    <xf numFmtId="2" fontId="48" fillId="32" borderId="0" xfId="0" applyNumberFormat="1" applyFont="1" applyFill="1" applyAlignment="1">
      <alignment/>
    </xf>
    <xf numFmtId="0" fontId="48" fillId="32" borderId="0" xfId="0" applyFont="1" applyFill="1" applyAlignment="1">
      <alignment horizontal="center"/>
    </xf>
    <xf numFmtId="0" fontId="48" fillId="32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9" fillId="0" borderId="18" xfId="36" applyNumberFormat="1" applyFont="1" applyBorder="1" applyAlignment="1" applyProtection="1">
      <alignment horizontal="left"/>
      <protection/>
    </xf>
    <xf numFmtId="49" fontId="7" fillId="0" borderId="18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10" fillId="0" borderId="18" xfId="36" applyFont="1" applyBorder="1" applyAlignment="1" applyProtection="1">
      <alignment horizontal="left"/>
      <protection/>
    </xf>
    <xf numFmtId="0" fontId="10" fillId="0" borderId="17" xfId="36" applyFont="1" applyBorder="1" applyAlignment="1" applyProtection="1">
      <alignment horizontal="left"/>
      <protection/>
    </xf>
    <xf numFmtId="0" fontId="7" fillId="0" borderId="18" xfId="36" applyFont="1" applyBorder="1" applyAlignment="1" applyProtection="1">
      <alignment horizontal="left"/>
      <protection/>
    </xf>
    <xf numFmtId="0" fontId="7" fillId="0" borderId="17" xfId="36" applyFont="1" applyBorder="1" applyAlignment="1" applyProtection="1">
      <alignment horizontal="left"/>
      <protection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8" xfId="36" applyBorder="1" applyAlignment="1" applyProtection="1">
      <alignment horizontal="left"/>
      <protection/>
    </xf>
    <xf numFmtId="0" fontId="2" fillId="0" borderId="58" xfId="36" applyBorder="1" applyAlignment="1" applyProtection="1">
      <alignment horizontal="left"/>
      <protection/>
    </xf>
    <xf numFmtId="49" fontId="2" fillId="0" borderId="22" xfId="36" applyNumberFormat="1" applyBorder="1" applyAlignment="1" applyProtection="1">
      <alignment horizontal="center"/>
      <protection/>
    </xf>
    <xf numFmtId="49" fontId="2" fillId="0" borderId="0" xfId="36" applyNumberFormat="1" applyAlignment="1" applyProtection="1">
      <alignment horizontal="center"/>
      <protection/>
    </xf>
    <xf numFmtId="49" fontId="2" fillId="0" borderId="31" xfId="36" applyNumberFormat="1" applyBorder="1" applyAlignment="1" applyProtection="1">
      <alignment horizontal="center"/>
      <protection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left"/>
    </xf>
    <xf numFmtId="1" fontId="7" fillId="0" borderId="33" xfId="0" applyNumberFormat="1" applyFont="1" applyBorder="1" applyAlignment="1">
      <alignment horizontal="left"/>
    </xf>
    <xf numFmtId="1" fontId="7" fillId="0" borderId="52" xfId="0" applyNumberFormat="1" applyFont="1" applyBorder="1" applyAlignment="1">
      <alignment horizontal="left"/>
    </xf>
    <xf numFmtId="1" fontId="7" fillId="0" borderId="60" xfId="0" applyNumberFormat="1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1" fontId="7" fillId="0" borderId="63" xfId="0" applyNumberFormat="1" applyFont="1" applyBorder="1" applyAlignment="1">
      <alignment horizontal="left"/>
    </xf>
    <xf numFmtId="1" fontId="7" fillId="0" borderId="28" xfId="0" applyNumberFormat="1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190500</xdr:rowOff>
    </xdr:from>
    <xdr:to>
      <xdr:col>5</xdr:col>
      <xdr:colOff>0</xdr:colOff>
      <xdr:row>8</xdr:row>
      <xdr:rowOff>9525</xdr:rowOff>
    </xdr:to>
    <xdr:sp>
      <xdr:nvSpPr>
        <xdr:cNvPr id="1" name="Line 9"/>
        <xdr:cNvSpPr>
          <a:spLocks/>
        </xdr:cNvSpPr>
      </xdr:nvSpPr>
      <xdr:spPr>
        <a:xfrm>
          <a:off x="3219450" y="1381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276225</xdr:colOff>
      <xdr:row>0</xdr:row>
      <xdr:rowOff>28575</xdr:rowOff>
    </xdr:from>
    <xdr:to>
      <xdr:col>10</xdr:col>
      <xdr:colOff>342900</xdr:colOff>
      <xdr:row>2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-hp\pohoda\Dokumenty\AZ-Reko\Data\Spole&#269;n&#233;\&#268;&#237;sla%20zak&#225;z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</sheetNames>
    <sheetDataSet>
      <sheetData sheetId="9">
        <row r="2">
          <cell r="A2">
            <v>12019</v>
          </cell>
          <cell r="B2" t="str">
            <v>pí. Valešová</v>
          </cell>
          <cell r="C2" t="str">
            <v>Rekonstrukce</v>
          </cell>
          <cell r="D2">
            <v>43424</v>
          </cell>
          <cell r="E2" t="str">
            <v>Zaměření</v>
          </cell>
          <cell r="F2" t="str">
            <v>Tel.</v>
          </cell>
        </row>
        <row r="3">
          <cell r="A3">
            <v>22019</v>
          </cell>
          <cell r="B3" t="str">
            <v>p. Ruszó</v>
          </cell>
          <cell r="C3" t="str">
            <v>Rekonstrukce KL</v>
          </cell>
          <cell r="D3">
            <v>43426</v>
          </cell>
          <cell r="E3" t="str">
            <v>Zaměření</v>
          </cell>
          <cell r="F3" t="str">
            <v>Tel.</v>
          </cell>
        </row>
        <row r="4">
          <cell r="A4">
            <v>32019</v>
          </cell>
          <cell r="B4" t="str">
            <v>pí. Dohnalová</v>
          </cell>
          <cell r="C4" t="str">
            <v>Podlaha</v>
          </cell>
          <cell r="D4">
            <v>43420</v>
          </cell>
          <cell r="E4" t="str">
            <v>Kalkulace</v>
          </cell>
          <cell r="F4" t="str">
            <v>Os.</v>
          </cell>
        </row>
        <row r="5">
          <cell r="A5">
            <v>42019</v>
          </cell>
          <cell r="B5" t="str">
            <v>pí. Pelechová</v>
          </cell>
          <cell r="C5" t="str">
            <v>Rekonstrukce</v>
          </cell>
          <cell r="D5">
            <v>43438</v>
          </cell>
          <cell r="E5" t="str">
            <v>Zaměření</v>
          </cell>
          <cell r="F5" t="str">
            <v>Os.</v>
          </cell>
        </row>
        <row r="6">
          <cell r="A6">
            <v>52019</v>
          </cell>
        </row>
        <row r="7">
          <cell r="A7">
            <v>62019</v>
          </cell>
        </row>
        <row r="8">
          <cell r="A8">
            <v>72019</v>
          </cell>
        </row>
        <row r="9">
          <cell r="A9">
            <v>82019</v>
          </cell>
        </row>
        <row r="10">
          <cell r="A10">
            <v>92019</v>
          </cell>
        </row>
        <row r="11">
          <cell r="A11">
            <v>102019</v>
          </cell>
        </row>
        <row r="12">
          <cell r="A12">
            <v>112019</v>
          </cell>
        </row>
        <row r="13">
          <cell r="A13">
            <v>122019</v>
          </cell>
        </row>
        <row r="14">
          <cell r="A14">
            <v>132019</v>
          </cell>
        </row>
        <row r="15">
          <cell r="A15">
            <v>142019</v>
          </cell>
        </row>
        <row r="16">
          <cell r="A16">
            <v>152019</v>
          </cell>
        </row>
        <row r="17">
          <cell r="A17">
            <v>162019</v>
          </cell>
        </row>
        <row r="18">
          <cell r="A18">
            <v>172019</v>
          </cell>
        </row>
        <row r="19">
          <cell r="A19">
            <v>182019</v>
          </cell>
        </row>
        <row r="20">
          <cell r="A20">
            <v>192019</v>
          </cell>
        </row>
        <row r="21">
          <cell r="A21">
            <v>202019</v>
          </cell>
        </row>
        <row r="22">
          <cell r="A22">
            <v>212019</v>
          </cell>
        </row>
        <row r="23">
          <cell r="A23">
            <v>222019</v>
          </cell>
        </row>
        <row r="24">
          <cell r="A24">
            <v>232019</v>
          </cell>
        </row>
        <row r="25">
          <cell r="A25">
            <v>242019</v>
          </cell>
        </row>
        <row r="26">
          <cell r="A26">
            <v>252019</v>
          </cell>
        </row>
        <row r="27">
          <cell r="A27">
            <v>262019</v>
          </cell>
        </row>
        <row r="28">
          <cell r="A28">
            <v>272019</v>
          </cell>
        </row>
        <row r="29">
          <cell r="A29">
            <v>282019</v>
          </cell>
        </row>
        <row r="30">
          <cell r="A30">
            <v>292019</v>
          </cell>
        </row>
        <row r="31">
          <cell r="A31">
            <v>302019</v>
          </cell>
        </row>
        <row r="32">
          <cell r="A32">
            <v>312019</v>
          </cell>
        </row>
        <row r="33">
          <cell r="A33">
            <v>322019</v>
          </cell>
        </row>
        <row r="34">
          <cell r="A34">
            <v>332019</v>
          </cell>
        </row>
        <row r="35">
          <cell r="A35">
            <v>342019</v>
          </cell>
        </row>
        <row r="36">
          <cell r="A36">
            <v>352019</v>
          </cell>
        </row>
        <row r="37">
          <cell r="A37">
            <v>362019</v>
          </cell>
        </row>
        <row r="38">
          <cell r="A38">
            <v>372019</v>
          </cell>
        </row>
        <row r="39">
          <cell r="A39">
            <v>382019</v>
          </cell>
        </row>
        <row r="40">
          <cell r="A40">
            <v>392019</v>
          </cell>
        </row>
        <row r="41">
          <cell r="A41">
            <v>402019</v>
          </cell>
        </row>
        <row r="42">
          <cell r="A42">
            <v>412019</v>
          </cell>
        </row>
        <row r="43">
          <cell r="A43">
            <v>422019</v>
          </cell>
        </row>
        <row r="44">
          <cell r="A44">
            <v>432019</v>
          </cell>
        </row>
        <row r="45">
          <cell r="A45">
            <v>442019</v>
          </cell>
        </row>
        <row r="46">
          <cell r="A46">
            <v>452019</v>
          </cell>
        </row>
        <row r="47">
          <cell r="A47">
            <v>462019</v>
          </cell>
        </row>
        <row r="48">
          <cell r="A48">
            <v>472019</v>
          </cell>
        </row>
        <row r="49">
          <cell r="A49">
            <v>482019</v>
          </cell>
        </row>
        <row r="50">
          <cell r="A50">
            <v>492019</v>
          </cell>
        </row>
        <row r="51">
          <cell r="A51">
            <v>502019</v>
          </cell>
        </row>
        <row r="52">
          <cell r="A52">
            <v>512019</v>
          </cell>
        </row>
        <row r="53">
          <cell r="A53">
            <v>522019</v>
          </cell>
        </row>
        <row r="54">
          <cell r="A54">
            <v>532019</v>
          </cell>
        </row>
        <row r="55">
          <cell r="A55">
            <v>542019</v>
          </cell>
        </row>
        <row r="56">
          <cell r="A56">
            <v>552019</v>
          </cell>
        </row>
        <row r="57">
          <cell r="A57">
            <v>562019</v>
          </cell>
        </row>
        <row r="58">
          <cell r="A58">
            <v>572019</v>
          </cell>
        </row>
        <row r="59">
          <cell r="A59">
            <v>582019</v>
          </cell>
        </row>
        <row r="60">
          <cell r="A60">
            <v>592019</v>
          </cell>
        </row>
        <row r="61">
          <cell r="A61">
            <v>602019</v>
          </cell>
        </row>
        <row r="62">
          <cell r="A62">
            <v>612019</v>
          </cell>
        </row>
        <row r="63">
          <cell r="A63">
            <v>622019</v>
          </cell>
        </row>
        <row r="64">
          <cell r="A64">
            <v>632019</v>
          </cell>
        </row>
        <row r="65">
          <cell r="A65">
            <v>642019</v>
          </cell>
        </row>
        <row r="66">
          <cell r="A66">
            <v>652019</v>
          </cell>
        </row>
        <row r="67">
          <cell r="A67">
            <v>662019</v>
          </cell>
        </row>
        <row r="68">
          <cell r="A68">
            <v>672019</v>
          </cell>
        </row>
        <row r="69">
          <cell r="A69">
            <v>682019</v>
          </cell>
        </row>
        <row r="70">
          <cell r="A70">
            <v>692019</v>
          </cell>
        </row>
        <row r="71">
          <cell r="A71">
            <v>702019</v>
          </cell>
        </row>
        <row r="72">
          <cell r="A72">
            <v>712019</v>
          </cell>
        </row>
        <row r="73">
          <cell r="A73">
            <v>722019</v>
          </cell>
        </row>
        <row r="74">
          <cell r="A74">
            <v>732019</v>
          </cell>
        </row>
        <row r="75">
          <cell r="A75">
            <v>742019</v>
          </cell>
        </row>
        <row r="76">
          <cell r="A76">
            <v>752019</v>
          </cell>
        </row>
        <row r="77">
          <cell r="A77">
            <v>762019</v>
          </cell>
        </row>
        <row r="78">
          <cell r="A78">
            <v>772019</v>
          </cell>
        </row>
        <row r="79">
          <cell r="A79">
            <v>782019</v>
          </cell>
        </row>
        <row r="80">
          <cell r="A80">
            <v>792019</v>
          </cell>
        </row>
        <row r="81">
          <cell r="A81">
            <v>802019</v>
          </cell>
        </row>
        <row r="82">
          <cell r="A82">
            <v>812019</v>
          </cell>
        </row>
        <row r="83">
          <cell r="A83">
            <v>822019</v>
          </cell>
        </row>
        <row r="84">
          <cell r="A84">
            <v>832019</v>
          </cell>
        </row>
        <row r="85">
          <cell r="A85">
            <v>842019</v>
          </cell>
        </row>
        <row r="86">
          <cell r="A86">
            <v>852019</v>
          </cell>
        </row>
        <row r="87">
          <cell r="A87">
            <v>862019</v>
          </cell>
        </row>
        <row r="88">
          <cell r="A88">
            <v>872019</v>
          </cell>
        </row>
        <row r="89">
          <cell r="A89">
            <v>882019</v>
          </cell>
        </row>
        <row r="90">
          <cell r="A90">
            <v>892019</v>
          </cell>
        </row>
        <row r="91">
          <cell r="A91">
            <v>902019</v>
          </cell>
        </row>
        <row r="92">
          <cell r="A92">
            <v>912019</v>
          </cell>
        </row>
        <row r="93">
          <cell r="A93">
            <v>922019</v>
          </cell>
        </row>
        <row r="94">
          <cell r="A94">
            <v>932019</v>
          </cell>
        </row>
        <row r="95">
          <cell r="A95">
            <v>942019</v>
          </cell>
        </row>
        <row r="96">
          <cell r="A96">
            <v>952019</v>
          </cell>
        </row>
        <row r="97">
          <cell r="A97">
            <v>962019</v>
          </cell>
        </row>
        <row r="98">
          <cell r="A98">
            <v>972019</v>
          </cell>
        </row>
        <row r="99">
          <cell r="A99">
            <v>982019</v>
          </cell>
        </row>
        <row r="100">
          <cell r="A100">
            <v>992019</v>
          </cell>
        </row>
        <row r="101">
          <cell r="A101">
            <v>1002019</v>
          </cell>
        </row>
        <row r="102">
          <cell r="A102">
            <v>1012019</v>
          </cell>
        </row>
        <row r="103">
          <cell r="A103">
            <v>1022019</v>
          </cell>
        </row>
        <row r="104">
          <cell r="A104">
            <v>1032019</v>
          </cell>
        </row>
        <row r="105">
          <cell r="A105">
            <v>1042019</v>
          </cell>
        </row>
        <row r="106">
          <cell r="A106">
            <v>1052019</v>
          </cell>
        </row>
        <row r="107">
          <cell r="A107">
            <v>1062019</v>
          </cell>
        </row>
        <row r="108">
          <cell r="A108">
            <v>1072019</v>
          </cell>
        </row>
        <row r="109">
          <cell r="A109">
            <v>1082019</v>
          </cell>
        </row>
        <row r="110">
          <cell r="A110">
            <v>1092019</v>
          </cell>
        </row>
        <row r="111">
          <cell r="A111">
            <v>1102019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A290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11.00390625" style="4" customWidth="1"/>
    <col min="2" max="3" width="6.57421875" style="4" customWidth="1"/>
    <col min="4" max="4" width="16.57421875" style="4" customWidth="1"/>
    <col min="5" max="5" width="7.57421875" style="4" customWidth="1"/>
    <col min="6" max="6" width="8.00390625" style="4" customWidth="1"/>
    <col min="7" max="7" width="8.00390625" style="1" customWidth="1"/>
    <col min="8" max="10" width="8.00390625" style="4" customWidth="1"/>
    <col min="11" max="11" width="9.421875" style="4" customWidth="1"/>
    <col min="12" max="12" width="2.8515625" style="93" customWidth="1"/>
    <col min="13" max="13" width="4.421875" style="93" hidden="1" customWidth="1"/>
    <col min="14" max="14" width="4.57421875" style="93" hidden="1" customWidth="1"/>
    <col min="15" max="15" width="15.57421875" style="93" hidden="1" customWidth="1"/>
    <col min="16" max="16" width="4.57421875" style="93" hidden="1" customWidth="1"/>
    <col min="17" max="17" width="21.140625" style="93" hidden="1" customWidth="1"/>
    <col min="18" max="18" width="4.57421875" style="93" hidden="1" customWidth="1"/>
    <col min="19" max="19" width="1.8515625" style="93" hidden="1" customWidth="1"/>
    <col min="20" max="20" width="4.57421875" style="93" hidden="1" customWidth="1"/>
    <col min="21" max="21" width="15.57421875" style="93" hidden="1" customWidth="1"/>
    <col min="22" max="22" width="4.57421875" style="93" hidden="1" customWidth="1"/>
    <col min="23" max="23" width="5.00390625" style="93" hidden="1" customWidth="1"/>
    <col min="24" max="24" width="8.57421875" style="93" hidden="1" customWidth="1"/>
    <col min="25" max="25" width="11.421875" style="93" hidden="1" customWidth="1"/>
    <col min="26" max="26" width="7.57421875" style="93" hidden="1" customWidth="1"/>
    <col min="27" max="27" width="13.00390625" style="93" hidden="1" customWidth="1"/>
    <col min="28" max="28" width="7.8515625" style="93" hidden="1" customWidth="1"/>
    <col min="29" max="29" width="12.421875" style="93" hidden="1" customWidth="1"/>
    <col min="30" max="34" width="0" style="93" hidden="1" customWidth="1"/>
    <col min="35" max="79" width="9.140625" style="93" customWidth="1"/>
    <col min="80" max="116" width="9.140625" style="91" customWidth="1"/>
    <col min="117" max="16384" width="9.140625" style="4" customWidth="1"/>
  </cols>
  <sheetData>
    <row r="1" spans="1:22" ht="15.75" customHeight="1">
      <c r="A1" s="9" t="s">
        <v>27</v>
      </c>
      <c r="B1" s="140"/>
      <c r="C1" s="140"/>
      <c r="D1" s="140"/>
      <c r="E1" s="140"/>
      <c r="F1" s="140"/>
      <c r="G1" s="141"/>
      <c r="H1" s="136"/>
      <c r="I1" s="137"/>
      <c r="J1" s="137"/>
      <c r="K1" s="138"/>
      <c r="M1" s="93">
        <v>3</v>
      </c>
      <c r="N1" s="93">
        <v>1</v>
      </c>
      <c r="O1" s="93" t="str">
        <f>IF(P1=1,Q1,IF(P1=2,Q2,IF(P1=3,Q3,IF(P1=4,Q4,IF(P1=5,Q5,)))))</f>
        <v>Rekonstrukce bytového jádra</v>
      </c>
      <c r="P1" s="93">
        <v>1</v>
      </c>
      <c r="Q1" s="93" t="s">
        <v>42</v>
      </c>
      <c r="S1" s="93" t="str">
        <f>IF(P1=1,T1,IF(P1=2,T2,IF(P1=3,T3,IF(P1=4,T4,IF(P1=5,T5,)))))</f>
        <v>CENOVÁ KALKULACE NA REKONSTRUKCI BYTOVÉHO JÁDRA</v>
      </c>
      <c r="T1" s="93" t="s">
        <v>82</v>
      </c>
      <c r="U1" s="93" t="s">
        <v>137</v>
      </c>
      <c r="V1" s="93" t="s">
        <v>156</v>
      </c>
    </row>
    <row r="2" spans="1:22" ht="15.75" customHeight="1">
      <c r="A2" s="11" t="s">
        <v>9</v>
      </c>
      <c r="B2" s="149"/>
      <c r="C2" s="149"/>
      <c r="D2" s="149"/>
      <c r="E2" s="149"/>
      <c r="F2" s="149"/>
      <c r="G2" s="150"/>
      <c r="H2" s="125"/>
      <c r="I2" s="126"/>
      <c r="J2" s="126"/>
      <c r="K2" s="139"/>
      <c r="N2" s="93">
        <v>2</v>
      </c>
      <c r="O2" s="93" t="str">
        <f>IF(P2=1,Q6,IF(P2=2,Q7,IF(P2=3,Q8,IF(P2=4,Q9,IF(P2=5,Q10,)))))</f>
        <v>Rekonstrukce bytu 2+1</v>
      </c>
      <c r="P2" s="93">
        <v>2</v>
      </c>
      <c r="Q2" s="93" t="s">
        <v>43</v>
      </c>
      <c r="S2" s="93" t="str">
        <f>IF(P2=1,T6,IF(P2=2,T7,IF(P2=3,T8,IF(P2=4,T9,IF(P2=5,T10,)))))</f>
        <v>CENOVÁ KALKULACE NA REKONSTRUKCI BYTU 2+1</v>
      </c>
      <c r="T2" s="93" t="s">
        <v>83</v>
      </c>
      <c r="U2" s="93" t="s">
        <v>138</v>
      </c>
      <c r="V2" s="93" t="s">
        <v>139</v>
      </c>
    </row>
    <row r="3" spans="1:22" ht="15.75">
      <c r="A3" s="11" t="s">
        <v>10</v>
      </c>
      <c r="B3" s="151"/>
      <c r="C3" s="151"/>
      <c r="D3" s="152"/>
      <c r="E3" s="12" t="s">
        <v>11</v>
      </c>
      <c r="F3" s="111"/>
      <c r="G3" s="121"/>
      <c r="H3" s="125"/>
      <c r="I3" s="126"/>
      <c r="J3" s="126"/>
      <c r="K3" s="139"/>
      <c r="N3" s="93">
        <v>3</v>
      </c>
      <c r="O3" s="93" t="str">
        <f>IF(P3=1,V1,IF(P3=2,V2,IF(P3=3,V3,IF(P3=4,V4,IF(P3=5,V5,)))))</f>
        <v>Interiérové dveře, elektroinstalace</v>
      </c>
      <c r="P3" s="93">
        <v>1</v>
      </c>
      <c r="Q3" s="93" t="s">
        <v>44</v>
      </c>
      <c r="S3" s="93" t="str">
        <f>IF(P3=1,U1,IF(P3=2,U2,IF(P3=3,U3,IF(P3=4,U4,IF(P3=5,U5,)))))</f>
        <v>CENOVÁ KALKULACE NA DODÁNÍ A MONTÁŽ INTERIÉROVÝCH DVEŘÍ</v>
      </c>
      <c r="T3" s="93" t="s">
        <v>84</v>
      </c>
      <c r="U3" s="93" t="s">
        <v>155</v>
      </c>
      <c r="V3" s="93" t="s">
        <v>154</v>
      </c>
    </row>
    <row r="4" spans="1:22" ht="15.75">
      <c r="A4" s="11" t="s">
        <v>12</v>
      </c>
      <c r="B4" s="14"/>
      <c r="C4" s="15" t="s">
        <v>51</v>
      </c>
      <c r="D4" s="145" t="s">
        <v>103</v>
      </c>
      <c r="E4" s="146"/>
      <c r="F4" s="153" t="s">
        <v>38</v>
      </c>
      <c r="G4" s="154"/>
      <c r="H4" s="142" t="s">
        <v>3</v>
      </c>
      <c r="I4" s="143"/>
      <c r="J4" s="143"/>
      <c r="K4" s="144"/>
      <c r="N4" s="93">
        <v>4</v>
      </c>
      <c r="O4" s="93" t="str">
        <f>IF(P4=1,V6,IF(P4=2,V7,IF(P4=3,V8,IF(P4=4,V9,IF(P4=5,V10,)))))</f>
        <v>Laminátová podlaha</v>
      </c>
      <c r="P4" s="93">
        <v>2</v>
      </c>
      <c r="Q4" s="93" t="s">
        <v>85</v>
      </c>
      <c r="S4" s="93" t="str">
        <f>IF(P4=1,U6,IF(P4=2,U7,IF(P4=3,U8,IF(P4=4,U9,IF(P4=5,U10,)))))</f>
        <v>CENOVÁ KALKULACE NA DODÁNÍ A POKLÁDKU LAMINÁTOVÉ PODLAHY</v>
      </c>
      <c r="T4" s="93" t="s">
        <v>105</v>
      </c>
      <c r="U4" s="93" t="s">
        <v>141</v>
      </c>
      <c r="V4" s="93" t="s">
        <v>142</v>
      </c>
    </row>
    <row r="5" spans="1:22" ht="15.75">
      <c r="A5" s="11" t="s">
        <v>13</v>
      </c>
      <c r="B5" s="14"/>
      <c r="C5" s="15"/>
      <c r="D5" s="147"/>
      <c r="E5" s="148"/>
      <c r="F5" s="116"/>
      <c r="G5" s="117"/>
      <c r="H5" s="142" t="s">
        <v>5</v>
      </c>
      <c r="I5" s="143"/>
      <c r="J5" s="143"/>
      <c r="K5" s="144"/>
      <c r="Q5" s="93" t="s">
        <v>86</v>
      </c>
      <c r="T5" s="93" t="s">
        <v>106</v>
      </c>
      <c r="U5" s="93" t="s">
        <v>140</v>
      </c>
      <c r="V5" s="93" t="s">
        <v>143</v>
      </c>
    </row>
    <row r="6" spans="1:22" ht="15">
      <c r="A6" s="11" t="s">
        <v>50</v>
      </c>
      <c r="B6" s="120"/>
      <c r="C6" s="111"/>
      <c r="D6" s="111"/>
      <c r="E6" s="121"/>
      <c r="F6" s="116"/>
      <c r="G6" s="117"/>
      <c r="H6" s="142" t="s">
        <v>4</v>
      </c>
      <c r="I6" s="143"/>
      <c r="J6" s="143"/>
      <c r="K6" s="144"/>
      <c r="Q6" s="93" t="s">
        <v>39</v>
      </c>
      <c r="T6" s="93" t="s">
        <v>87</v>
      </c>
      <c r="U6" s="93" t="s">
        <v>144</v>
      </c>
      <c r="V6" s="93" t="s">
        <v>149</v>
      </c>
    </row>
    <row r="7" spans="1:22" ht="15">
      <c r="A7" s="11" t="s">
        <v>14</v>
      </c>
      <c r="B7" s="122"/>
      <c r="C7" s="123"/>
      <c r="D7" s="123"/>
      <c r="E7" s="124"/>
      <c r="F7" s="118"/>
      <c r="G7" s="119"/>
      <c r="H7" s="16"/>
      <c r="I7" s="17"/>
      <c r="J7" s="17"/>
      <c r="K7" s="18"/>
      <c r="Q7" s="93" t="s">
        <v>40</v>
      </c>
      <c r="T7" s="93" t="s">
        <v>88</v>
      </c>
      <c r="U7" s="93" t="s">
        <v>145</v>
      </c>
      <c r="V7" s="93" t="s">
        <v>150</v>
      </c>
    </row>
    <row r="8" spans="1:22" ht="19.5" customHeight="1">
      <c r="A8" s="19" t="s">
        <v>15</v>
      </c>
      <c r="B8" s="165"/>
      <c r="C8" s="165"/>
      <c r="D8" s="165"/>
      <c r="E8" s="166"/>
      <c r="F8" s="158" t="s">
        <v>16</v>
      </c>
      <c r="G8" s="159"/>
      <c r="H8" s="160"/>
      <c r="I8" s="155" t="s">
        <v>25</v>
      </c>
      <c r="J8" s="156"/>
      <c r="K8" s="157"/>
      <c r="Q8" s="93" t="s">
        <v>41</v>
      </c>
      <c r="T8" s="93" t="s">
        <v>89</v>
      </c>
      <c r="U8" s="93" t="s">
        <v>146</v>
      </c>
      <c r="V8" s="93" t="s">
        <v>100</v>
      </c>
    </row>
    <row r="9" spans="1:22" ht="18" customHeight="1" thickBot="1">
      <c r="A9" s="20" t="s">
        <v>17</v>
      </c>
      <c r="B9" s="167"/>
      <c r="C9" s="167"/>
      <c r="D9" s="167"/>
      <c r="E9" s="168"/>
      <c r="F9" s="125"/>
      <c r="G9" s="126"/>
      <c r="H9" s="127"/>
      <c r="I9" s="169"/>
      <c r="J9" s="170"/>
      <c r="K9" s="171"/>
      <c r="N9" s="93" t="str">
        <f>IF(O9,"1","0")</f>
        <v>0</v>
      </c>
      <c r="O9" s="94" t="b">
        <v>0</v>
      </c>
      <c r="Q9" s="93" t="s">
        <v>135</v>
      </c>
      <c r="T9" s="93" t="s">
        <v>136</v>
      </c>
      <c r="U9" s="93" t="s">
        <v>147</v>
      </c>
      <c r="V9" s="93" t="s">
        <v>151</v>
      </c>
    </row>
    <row r="10" spans="1:22" ht="18" customHeight="1">
      <c r="A10" s="161" t="s">
        <v>18</v>
      </c>
      <c r="B10" s="137"/>
      <c r="C10" s="137"/>
      <c r="D10" s="162"/>
      <c r="E10" s="163" t="s">
        <v>153</v>
      </c>
      <c r="F10" s="87" t="s">
        <v>163</v>
      </c>
      <c r="G10" s="86" t="s">
        <v>164</v>
      </c>
      <c r="H10" s="128" t="s">
        <v>23</v>
      </c>
      <c r="I10" s="129"/>
      <c r="J10" s="128" t="s">
        <v>24</v>
      </c>
      <c r="K10" s="130"/>
      <c r="N10" s="93" t="str">
        <f>IF(O10,"1","0")</f>
        <v>0</v>
      </c>
      <c r="O10" s="94" t="b">
        <v>0</v>
      </c>
      <c r="Q10" s="93" t="s">
        <v>111</v>
      </c>
      <c r="T10" s="93" t="s">
        <v>112</v>
      </c>
      <c r="U10" s="93" t="s">
        <v>148</v>
      </c>
      <c r="V10" s="93" t="s">
        <v>152</v>
      </c>
    </row>
    <row r="11" spans="1:29" ht="27.75" customHeight="1">
      <c r="A11" s="131" t="s">
        <v>26</v>
      </c>
      <c r="B11" s="132"/>
      <c r="C11" s="132"/>
      <c r="D11" s="133"/>
      <c r="E11" s="164"/>
      <c r="F11" s="42"/>
      <c r="G11" s="42"/>
      <c r="H11" s="22"/>
      <c r="I11" s="21"/>
      <c r="J11" s="23"/>
      <c r="K11" s="24"/>
      <c r="N11" s="93" t="str">
        <f>IF(O11,"1","0")</f>
        <v>0</v>
      </c>
      <c r="O11" s="94" t="b">
        <v>0</v>
      </c>
      <c r="P11" s="93" t="str">
        <f>IF(Q11,"1","0")</f>
        <v>0</v>
      </c>
      <c r="Q11" s="93" t="b">
        <v>0</v>
      </c>
      <c r="R11" s="93" t="str">
        <f>IF(S11,"1","0")</f>
        <v>0</v>
      </c>
      <c r="S11" s="93" t="b">
        <v>0</v>
      </c>
      <c r="T11" s="93" t="str">
        <f>IF(U11,"1","0")</f>
        <v>0</v>
      </c>
      <c r="U11" s="93" t="b">
        <v>0</v>
      </c>
      <c r="X11" s="93" t="str">
        <f>IF(Y11,"1","0")</f>
        <v>0</v>
      </c>
      <c r="Y11" s="93" t="b">
        <v>0</v>
      </c>
      <c r="AC11" s="93" t="s">
        <v>167</v>
      </c>
    </row>
    <row r="12" spans="1:27" ht="15.75">
      <c r="A12" s="25" t="s">
        <v>28</v>
      </c>
      <c r="B12" s="5" t="s">
        <v>91</v>
      </c>
      <c r="C12" s="5" t="s">
        <v>92</v>
      </c>
      <c r="D12" s="5" t="s">
        <v>32</v>
      </c>
      <c r="E12" s="5" t="s">
        <v>33</v>
      </c>
      <c r="F12" s="5" t="s">
        <v>34</v>
      </c>
      <c r="G12" s="5" t="s">
        <v>45</v>
      </c>
      <c r="H12" s="134" t="s">
        <v>46</v>
      </c>
      <c r="I12" s="134"/>
      <c r="J12" s="134" t="s">
        <v>35</v>
      </c>
      <c r="K12" s="135"/>
      <c r="N12" s="102" t="s">
        <v>48</v>
      </c>
      <c r="O12" s="102"/>
      <c r="P12" s="102" t="s">
        <v>49</v>
      </c>
      <c r="Q12" s="102"/>
      <c r="R12" s="102" t="s">
        <v>46</v>
      </c>
      <c r="S12" s="102"/>
      <c r="T12" s="102" t="s">
        <v>36</v>
      </c>
      <c r="U12" s="102"/>
      <c r="V12" s="102" t="s">
        <v>37</v>
      </c>
      <c r="W12" s="102"/>
      <c r="X12" s="102" t="s">
        <v>165</v>
      </c>
      <c r="Y12" s="102"/>
      <c r="Z12" s="102" t="s">
        <v>166</v>
      </c>
      <c r="AA12" s="102"/>
    </row>
    <row r="13" spans="1:27" ht="15.75">
      <c r="A13" s="26" t="s">
        <v>22</v>
      </c>
      <c r="B13" s="27"/>
      <c r="C13" s="27"/>
      <c r="D13" s="28"/>
      <c r="E13" s="103"/>
      <c r="F13" s="29"/>
      <c r="G13" s="29"/>
      <c r="H13" s="28"/>
      <c r="I13" s="8"/>
      <c r="J13" s="5"/>
      <c r="K13" s="30"/>
      <c r="N13" s="93" t="str">
        <f>IF(O13,"1","0")</f>
        <v>0</v>
      </c>
      <c r="O13" s="93" t="b">
        <v>0</v>
      </c>
      <c r="P13" s="93" t="str">
        <f>IF(Q13,"1","0")</f>
        <v>0</v>
      </c>
      <c r="Q13" s="93" t="b">
        <v>0</v>
      </c>
      <c r="R13" s="93" t="str">
        <f aca="true" t="shared" si="0" ref="R13:R21">IF(S13,"1","0")</f>
        <v>0</v>
      </c>
      <c r="S13" s="93" t="b">
        <v>0</v>
      </c>
      <c r="T13" s="93" t="str">
        <f aca="true" t="shared" si="1" ref="T13:T21">IF(U13,"1","0")</f>
        <v>0</v>
      </c>
      <c r="U13" s="93" t="b">
        <v>0</v>
      </c>
      <c r="V13" s="93" t="str">
        <f aca="true" t="shared" si="2" ref="V13:V21">IF(W13,"1","0")</f>
        <v>0</v>
      </c>
      <c r="W13" s="93" t="b">
        <v>0</v>
      </c>
      <c r="X13" s="93" t="str">
        <f>IF(Y13,"1","0")</f>
        <v>0</v>
      </c>
      <c r="Y13" s="93" t="b">
        <v>0</v>
      </c>
      <c r="Z13" s="93" t="str">
        <f>IF(AA13,"1","0")</f>
        <v>0</v>
      </c>
      <c r="AA13" s="93" t="b">
        <v>0</v>
      </c>
    </row>
    <row r="14" spans="1:27" ht="15.75">
      <c r="A14" s="26" t="s">
        <v>20</v>
      </c>
      <c r="B14" s="27"/>
      <c r="C14" s="27"/>
      <c r="D14" s="28"/>
      <c r="E14" s="104"/>
      <c r="F14" s="29"/>
      <c r="G14" s="29"/>
      <c r="H14" s="28"/>
      <c r="I14" s="8"/>
      <c r="J14" s="5"/>
      <c r="K14" s="30"/>
      <c r="N14" s="93" t="str">
        <f>IF(O14,"1","0")</f>
        <v>0</v>
      </c>
      <c r="O14" s="93" t="b">
        <v>0</v>
      </c>
      <c r="P14" s="93" t="str">
        <f>IF(Q14,"1","0")</f>
        <v>0</v>
      </c>
      <c r="Q14" s="93" t="b">
        <v>0</v>
      </c>
      <c r="R14" s="93" t="str">
        <f>IF(S14,"1","0")</f>
        <v>0</v>
      </c>
      <c r="S14" s="93" t="b">
        <v>0</v>
      </c>
      <c r="T14" s="93" t="str">
        <f>IF(U14,"1","0")</f>
        <v>0</v>
      </c>
      <c r="U14" s="93" t="b">
        <v>0</v>
      </c>
      <c r="V14" s="93" t="str">
        <f>IF(W14,"1","0")</f>
        <v>0</v>
      </c>
      <c r="W14" s="93" t="b">
        <v>0</v>
      </c>
      <c r="X14" s="93" t="str">
        <f>IF(Y14,"1","0")</f>
        <v>0</v>
      </c>
      <c r="Y14" s="93" t="b">
        <v>0</v>
      </c>
      <c r="Z14" s="93" t="str">
        <f>IF(AA14,"1","0")</f>
        <v>0</v>
      </c>
      <c r="AA14" s="93" t="b">
        <v>0</v>
      </c>
    </row>
    <row r="15" spans="1:29" ht="15.75">
      <c r="A15" s="26" t="s">
        <v>80</v>
      </c>
      <c r="B15" s="27"/>
      <c r="C15" s="27"/>
      <c r="D15" s="28"/>
      <c r="E15" s="105"/>
      <c r="F15" s="29"/>
      <c r="G15" s="29"/>
      <c r="H15" s="28"/>
      <c r="I15" s="8"/>
      <c r="J15" s="5"/>
      <c r="K15" s="30"/>
      <c r="N15" s="93" t="str">
        <f aca="true" t="shared" si="3" ref="N15:P21">IF(O15,"1","0")</f>
        <v>0</v>
      </c>
      <c r="O15" s="93" t="b">
        <v>0</v>
      </c>
      <c r="P15" s="93" t="str">
        <f t="shared" si="3"/>
        <v>0</v>
      </c>
      <c r="Q15" s="93" t="b">
        <v>0</v>
      </c>
      <c r="R15" s="93" t="str">
        <f t="shared" si="0"/>
        <v>0</v>
      </c>
      <c r="S15" s="93" t="b">
        <v>0</v>
      </c>
      <c r="T15" s="93" t="str">
        <f t="shared" si="1"/>
        <v>0</v>
      </c>
      <c r="U15" s="93" t="b">
        <v>0</v>
      </c>
      <c r="V15" s="93" t="str">
        <f t="shared" si="2"/>
        <v>0</v>
      </c>
      <c r="W15" s="93" t="b">
        <v>0</v>
      </c>
      <c r="X15" s="93" t="str">
        <f aca="true" t="shared" si="4" ref="X15:X21">IF(Y15,"1","0")</f>
        <v>0</v>
      </c>
      <c r="Y15" s="93" t="b">
        <v>0</v>
      </c>
      <c r="Z15" s="93" t="str">
        <f aca="true" t="shared" si="5" ref="Z15:Z21">IF(AA15,"1","0")</f>
        <v>0</v>
      </c>
      <c r="AA15" s="93" t="b">
        <v>0</v>
      </c>
      <c r="AB15" s="93" t="str">
        <f>IF(AC15,"1","0")</f>
        <v>0</v>
      </c>
      <c r="AC15" s="93" t="b">
        <v>0</v>
      </c>
    </row>
    <row r="16" spans="1:29" ht="15.75">
      <c r="A16" s="26" t="s">
        <v>21</v>
      </c>
      <c r="B16" s="27"/>
      <c r="C16" s="27"/>
      <c r="D16" s="28"/>
      <c r="E16" s="106" t="s">
        <v>168</v>
      </c>
      <c r="F16" s="29"/>
      <c r="G16" s="29"/>
      <c r="H16" s="28"/>
      <c r="I16" s="8"/>
      <c r="J16" s="8"/>
      <c r="K16" s="30"/>
      <c r="N16" s="93" t="str">
        <f t="shared" si="3"/>
        <v>0</v>
      </c>
      <c r="O16" s="93" t="b">
        <v>0</v>
      </c>
      <c r="P16" s="93" t="str">
        <f t="shared" si="3"/>
        <v>0</v>
      </c>
      <c r="Q16" s="93" t="b">
        <v>0</v>
      </c>
      <c r="R16" s="93" t="str">
        <f t="shared" si="0"/>
        <v>0</v>
      </c>
      <c r="S16" s="93" t="b">
        <v>0</v>
      </c>
      <c r="T16" s="93" t="str">
        <f t="shared" si="1"/>
        <v>0</v>
      </c>
      <c r="U16" s="93" t="b">
        <v>0</v>
      </c>
      <c r="V16" s="93" t="str">
        <f t="shared" si="2"/>
        <v>0</v>
      </c>
      <c r="W16" s="93" t="b">
        <v>0</v>
      </c>
      <c r="X16" s="93" t="str">
        <f t="shared" si="4"/>
        <v>0</v>
      </c>
      <c r="Y16" s="93" t="b">
        <v>0</v>
      </c>
      <c r="Z16" s="93" t="str">
        <f t="shared" si="5"/>
        <v>0</v>
      </c>
      <c r="AA16" s="93" t="b">
        <v>0</v>
      </c>
      <c r="AB16" s="93" t="str">
        <f>IF(AC16,"1","0")</f>
        <v>0</v>
      </c>
      <c r="AC16" s="93" t="b">
        <v>0</v>
      </c>
    </row>
    <row r="17" spans="1:29" ht="15.75">
      <c r="A17" s="26" t="s">
        <v>113</v>
      </c>
      <c r="B17" s="27"/>
      <c r="C17" s="27"/>
      <c r="D17" s="28"/>
      <c r="E17" s="107"/>
      <c r="F17" s="29"/>
      <c r="G17" s="29"/>
      <c r="H17" s="28"/>
      <c r="I17" s="8"/>
      <c r="J17" s="8"/>
      <c r="K17" s="30"/>
      <c r="N17" s="93" t="str">
        <f t="shared" si="3"/>
        <v>0</v>
      </c>
      <c r="O17" s="93" t="b">
        <v>0</v>
      </c>
      <c r="P17" s="93" t="str">
        <f t="shared" si="3"/>
        <v>0</v>
      </c>
      <c r="Q17" s="93" t="b">
        <v>0</v>
      </c>
      <c r="R17" s="93" t="str">
        <f t="shared" si="0"/>
        <v>0</v>
      </c>
      <c r="S17" s="93" t="b">
        <v>0</v>
      </c>
      <c r="T17" s="93" t="str">
        <f t="shared" si="1"/>
        <v>0</v>
      </c>
      <c r="U17" s="93" t="b">
        <v>0</v>
      </c>
      <c r="V17" s="93" t="str">
        <f t="shared" si="2"/>
        <v>0</v>
      </c>
      <c r="W17" s="93" t="b">
        <v>0</v>
      </c>
      <c r="X17" s="93" t="str">
        <f t="shared" si="4"/>
        <v>0</v>
      </c>
      <c r="Y17" s="93" t="b">
        <v>0</v>
      </c>
      <c r="Z17" s="93" t="str">
        <f t="shared" si="5"/>
        <v>0</v>
      </c>
      <c r="AA17" s="93" t="b">
        <v>0</v>
      </c>
      <c r="AB17" s="93" t="str">
        <f>IF(AC17,"1","0")</f>
        <v>0</v>
      </c>
      <c r="AC17" s="93" t="b">
        <v>0</v>
      </c>
    </row>
    <row r="18" spans="1:27" ht="15.75">
      <c r="A18" s="26" t="s">
        <v>29</v>
      </c>
      <c r="B18" s="27"/>
      <c r="C18" s="27"/>
      <c r="D18" s="28"/>
      <c r="E18" s="90" t="s">
        <v>169</v>
      </c>
      <c r="F18" s="29"/>
      <c r="G18" s="29"/>
      <c r="H18" s="28"/>
      <c r="I18" s="8"/>
      <c r="J18" s="8"/>
      <c r="K18" s="30"/>
      <c r="N18" s="93" t="str">
        <f t="shared" si="3"/>
        <v>0</v>
      </c>
      <c r="O18" s="93" t="b">
        <v>0</v>
      </c>
      <c r="P18" s="93" t="str">
        <f t="shared" si="3"/>
        <v>0</v>
      </c>
      <c r="Q18" s="93" t="b">
        <v>0</v>
      </c>
      <c r="R18" s="93" t="str">
        <f t="shared" si="0"/>
        <v>0</v>
      </c>
      <c r="S18" s="93" t="b">
        <v>0</v>
      </c>
      <c r="T18" s="93" t="str">
        <f t="shared" si="1"/>
        <v>0</v>
      </c>
      <c r="U18" s="93" t="b">
        <v>0</v>
      </c>
      <c r="V18" s="93" t="str">
        <f t="shared" si="2"/>
        <v>0</v>
      </c>
      <c r="W18" s="93" t="b">
        <v>0</v>
      </c>
      <c r="X18" s="93" t="str">
        <f t="shared" si="4"/>
        <v>0</v>
      </c>
      <c r="Y18" s="93" t="b">
        <v>0</v>
      </c>
      <c r="Z18" s="93" t="str">
        <f t="shared" si="5"/>
        <v>0</v>
      </c>
      <c r="AA18" s="93" t="b">
        <v>0</v>
      </c>
    </row>
    <row r="19" spans="1:29" ht="15.75">
      <c r="A19" s="26" t="s">
        <v>30</v>
      </c>
      <c r="B19" s="27"/>
      <c r="C19" s="27"/>
      <c r="D19" s="28"/>
      <c r="E19" s="89">
        <v>0</v>
      </c>
      <c r="F19" s="29"/>
      <c r="G19" s="29"/>
      <c r="H19" s="28"/>
      <c r="I19" s="8"/>
      <c r="J19" s="8"/>
      <c r="K19" s="30"/>
      <c r="N19" s="93" t="str">
        <f t="shared" si="3"/>
        <v>0</v>
      </c>
      <c r="O19" s="93" t="b">
        <v>0</v>
      </c>
      <c r="P19" s="93" t="str">
        <f t="shared" si="3"/>
        <v>0</v>
      </c>
      <c r="Q19" s="93" t="b">
        <v>0</v>
      </c>
      <c r="R19" s="93" t="str">
        <f t="shared" si="0"/>
        <v>0</v>
      </c>
      <c r="S19" s="93" t="b">
        <v>0</v>
      </c>
      <c r="T19" s="93" t="str">
        <f t="shared" si="1"/>
        <v>0</v>
      </c>
      <c r="U19" s="93" t="b">
        <v>0</v>
      </c>
      <c r="V19" s="93" t="str">
        <f t="shared" si="2"/>
        <v>0</v>
      </c>
      <c r="W19" s="93" t="b">
        <v>0</v>
      </c>
      <c r="X19" s="93" t="str">
        <f t="shared" si="4"/>
        <v>0</v>
      </c>
      <c r="Y19" s="93" t="b">
        <v>0</v>
      </c>
      <c r="Z19" s="93" t="str">
        <f t="shared" si="5"/>
        <v>0</v>
      </c>
      <c r="AA19" s="93" t="b">
        <v>0</v>
      </c>
      <c r="AB19" s="93" t="str">
        <f>IF(AC19,"1","0")</f>
        <v>0</v>
      </c>
      <c r="AC19" s="93" t="b">
        <v>0</v>
      </c>
    </row>
    <row r="20" spans="1:27" ht="15.75">
      <c r="A20" s="26" t="s">
        <v>31</v>
      </c>
      <c r="B20" s="27"/>
      <c r="C20" s="27"/>
      <c r="D20" s="28"/>
      <c r="E20" s="88" t="s">
        <v>170</v>
      </c>
      <c r="F20" s="29"/>
      <c r="G20" s="29"/>
      <c r="H20" s="28"/>
      <c r="I20" s="8"/>
      <c r="J20" s="8"/>
      <c r="K20" s="30"/>
      <c r="N20" s="93" t="str">
        <f t="shared" si="3"/>
        <v>0</v>
      </c>
      <c r="O20" s="93" t="b">
        <v>0</v>
      </c>
      <c r="P20" s="93" t="str">
        <f t="shared" si="3"/>
        <v>0</v>
      </c>
      <c r="Q20" s="93" t="b">
        <v>0</v>
      </c>
      <c r="R20" s="93" t="str">
        <f t="shared" si="0"/>
        <v>0</v>
      </c>
      <c r="S20" s="93" t="b">
        <v>0</v>
      </c>
      <c r="T20" s="93" t="str">
        <f t="shared" si="1"/>
        <v>0</v>
      </c>
      <c r="U20" s="93" t="b">
        <v>0</v>
      </c>
      <c r="V20" s="93" t="str">
        <f t="shared" si="2"/>
        <v>0</v>
      </c>
      <c r="W20" s="93" t="b">
        <v>0</v>
      </c>
      <c r="X20" s="93" t="str">
        <f t="shared" si="4"/>
        <v>0</v>
      </c>
      <c r="Y20" s="93" t="b">
        <v>0</v>
      </c>
      <c r="Z20" s="93" t="str">
        <f t="shared" si="5"/>
        <v>0</v>
      </c>
      <c r="AA20" s="93" t="b">
        <v>0</v>
      </c>
    </row>
    <row r="21" spans="1:29" ht="15.75">
      <c r="A21" s="26" t="s">
        <v>61</v>
      </c>
      <c r="B21" s="27"/>
      <c r="C21" s="27"/>
      <c r="D21" s="28"/>
      <c r="E21" s="89">
        <v>0</v>
      </c>
      <c r="F21" s="31"/>
      <c r="G21" s="31"/>
      <c r="H21" s="32"/>
      <c r="I21" s="33"/>
      <c r="J21" s="33"/>
      <c r="K21" s="34"/>
      <c r="N21" s="93" t="str">
        <f t="shared" si="3"/>
        <v>0</v>
      </c>
      <c r="O21" s="93" t="b">
        <v>0</v>
      </c>
      <c r="P21" s="93" t="str">
        <f t="shared" si="3"/>
        <v>0</v>
      </c>
      <c r="Q21" s="93" t="b">
        <v>0</v>
      </c>
      <c r="R21" s="93" t="str">
        <f t="shared" si="0"/>
        <v>0</v>
      </c>
      <c r="S21" s="93" t="b">
        <v>0</v>
      </c>
      <c r="T21" s="93" t="str">
        <f t="shared" si="1"/>
        <v>0</v>
      </c>
      <c r="U21" s="93" t="b">
        <v>0</v>
      </c>
      <c r="V21" s="93" t="str">
        <f t="shared" si="2"/>
        <v>0</v>
      </c>
      <c r="W21" s="93" t="b">
        <v>0</v>
      </c>
      <c r="X21" s="93" t="str">
        <f t="shared" si="4"/>
        <v>0</v>
      </c>
      <c r="Y21" s="93" t="b">
        <v>0</v>
      </c>
      <c r="Z21" s="93" t="str">
        <f t="shared" si="5"/>
        <v>0</v>
      </c>
      <c r="AA21" s="93" t="b">
        <v>0</v>
      </c>
      <c r="AB21" s="93" t="str">
        <f>IF(AC21,"1","0")</f>
        <v>0</v>
      </c>
      <c r="AC21" s="93" t="b">
        <v>0</v>
      </c>
    </row>
    <row r="22" spans="1:11" ht="16.5" thickBot="1">
      <c r="A22" s="35" t="s">
        <v>47</v>
      </c>
      <c r="B22" s="36"/>
      <c r="C22" s="36"/>
      <c r="D22" s="37">
        <f>SUM(D13:D21)</f>
        <v>0</v>
      </c>
      <c r="E22" s="36"/>
      <c r="F22" s="37">
        <f>($N$13*F13)+($N$14*F14)+($N$15*F15)+($N$16*F16)+($N$17*F17)+($N$18*F18)+($N$19*F19)+($N$20*F20)+($N$21*F21)</f>
        <v>0</v>
      </c>
      <c r="G22" s="37">
        <f>($P$13*G13)+($P$14*G14)+($P$15*G15)+($P$16*G16)+($P$17*G17)+($P$18*G18)+($P$19*G19)+($P$20*G20)+($P$21*G21)</f>
        <v>0</v>
      </c>
      <c r="H22" s="37">
        <f>_xlfn.CEILING.PRECISE(SUM(H15:H21))</f>
        <v>0</v>
      </c>
      <c r="I22" s="38">
        <f>_xlfn.CEILING.PRECISE(SUM(H13:H14))</f>
        <v>0</v>
      </c>
      <c r="J22" s="37">
        <f>(T13*D13)+(T14*D14)+(T15*D15)+(T16*D16)+(T17*D17)+(T18*D18)+(T19*D19)+(T20*D20)+(T21*D21)</f>
        <v>0</v>
      </c>
      <c r="K22" s="39">
        <f>(V13*D13)+(V14*D14)+(V15*D15)+(V16*D16)+(V17*D17)+(V18*D18)+(V19*D19)+(V20*D20)+(V21*D21)</f>
        <v>0</v>
      </c>
    </row>
    <row r="23" spans="1:11" ht="15.75">
      <c r="A23" s="192" t="s">
        <v>52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4"/>
    </row>
    <row r="24" spans="1:21" ht="15.75">
      <c r="A24" s="40" t="s">
        <v>53</v>
      </c>
      <c r="D24" s="3" t="s">
        <v>54</v>
      </c>
      <c r="F24" s="115" t="s">
        <v>55</v>
      </c>
      <c r="G24" s="115"/>
      <c r="I24" s="115" t="s">
        <v>56</v>
      </c>
      <c r="J24" s="115"/>
      <c r="K24" s="41"/>
      <c r="N24" s="93" t="str">
        <f>IF(O24,"1","0")</f>
        <v>0</v>
      </c>
      <c r="O24" s="93" t="b">
        <v>0</v>
      </c>
      <c r="P24" s="93" t="str">
        <f>IF(Q24,"1","0")</f>
        <v>0</v>
      </c>
      <c r="Q24" s="93" t="b">
        <v>0</v>
      </c>
      <c r="R24" s="93" t="str">
        <f>IF(S24,"1","0")</f>
        <v>0</v>
      </c>
      <c r="S24" s="93" t="b">
        <v>0</v>
      </c>
      <c r="T24" s="93" t="str">
        <f>IF(U24,"1","0")</f>
        <v>0</v>
      </c>
      <c r="U24" s="93" t="b">
        <v>0</v>
      </c>
    </row>
    <row r="25" spans="1:24" ht="16.5" thickBot="1">
      <c r="A25" s="40" t="s">
        <v>22</v>
      </c>
      <c r="E25" s="42"/>
      <c r="F25" s="132"/>
      <c r="G25" s="132"/>
      <c r="H25" s="42"/>
      <c r="I25" s="132"/>
      <c r="J25" s="132"/>
      <c r="K25" s="43"/>
      <c r="N25" s="93" t="str">
        <f>IF(O25,"1","0")</f>
        <v>0</v>
      </c>
      <c r="O25" s="93" t="b">
        <v>0</v>
      </c>
      <c r="X25" s="95"/>
    </row>
    <row r="26" spans="1:24" ht="16.5" thickBot="1">
      <c r="A26" s="112" t="s">
        <v>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  <c r="X26" s="95"/>
    </row>
    <row r="27" spans="1:24" ht="15.75">
      <c r="A27" s="9" t="s">
        <v>57</v>
      </c>
      <c r="B27" s="44"/>
      <c r="C27" s="45">
        <v>5</v>
      </c>
      <c r="D27" s="46" t="s">
        <v>60</v>
      </c>
      <c r="E27" s="10">
        <v>1</v>
      </c>
      <c r="F27" s="47">
        <v>3</v>
      </c>
      <c r="G27" s="48" t="s">
        <v>58</v>
      </c>
      <c r="H27" s="44"/>
      <c r="I27" s="45">
        <v>2</v>
      </c>
      <c r="J27" s="178" t="s">
        <v>59</v>
      </c>
      <c r="K27" s="179"/>
      <c r="N27" s="93" t="str">
        <f aca="true" t="shared" si="6" ref="N27:N34">IF(O27,"1","0")</f>
        <v>0</v>
      </c>
      <c r="O27" s="93" t="b">
        <v>0</v>
      </c>
      <c r="P27" s="93" t="str">
        <f>IF(Q27,"1","0")</f>
        <v>0</v>
      </c>
      <c r="Q27" s="93" t="b">
        <v>0</v>
      </c>
      <c r="R27" s="93" t="str">
        <f aca="true" t="shared" si="7" ref="R27:R37">IF(S27,"1","0")</f>
        <v>0</v>
      </c>
      <c r="S27" s="93" t="b">
        <v>0</v>
      </c>
      <c r="X27" s="95"/>
    </row>
    <row r="28" spans="1:24" ht="15.75">
      <c r="A28" s="11" t="s">
        <v>21</v>
      </c>
      <c r="B28" s="15"/>
      <c r="C28" s="4">
        <v>2</v>
      </c>
      <c r="D28" s="7" t="s">
        <v>60</v>
      </c>
      <c r="E28" s="1">
        <v>1</v>
      </c>
      <c r="F28" s="49">
        <v>2</v>
      </c>
      <c r="G28" s="14" t="s">
        <v>58</v>
      </c>
      <c r="H28" s="15"/>
      <c r="I28" s="50">
        <v>8</v>
      </c>
      <c r="J28" s="111" t="s">
        <v>59</v>
      </c>
      <c r="K28" s="175"/>
      <c r="N28" s="93" t="str">
        <f t="shared" si="6"/>
        <v>0</v>
      </c>
      <c r="O28" s="93" t="b">
        <v>0</v>
      </c>
      <c r="P28" s="93" t="str">
        <f>IF(Q28,"1","0")</f>
        <v>0</v>
      </c>
      <c r="Q28" s="93" t="b">
        <v>0</v>
      </c>
      <c r="R28" s="93" t="str">
        <f t="shared" si="7"/>
        <v>0</v>
      </c>
      <c r="S28" s="93" t="b">
        <v>0</v>
      </c>
      <c r="X28" s="95"/>
    </row>
    <row r="29" spans="1:24" ht="15.75">
      <c r="A29" s="11" t="s">
        <v>80</v>
      </c>
      <c r="B29" s="15"/>
      <c r="C29" s="50">
        <v>3</v>
      </c>
      <c r="D29" s="51" t="s">
        <v>60</v>
      </c>
      <c r="E29" s="13">
        <v>1</v>
      </c>
      <c r="F29" s="49">
        <v>2</v>
      </c>
      <c r="G29" s="14" t="s">
        <v>58</v>
      </c>
      <c r="H29" s="15"/>
      <c r="I29" s="50">
        <v>1</v>
      </c>
      <c r="J29" s="111" t="s">
        <v>59</v>
      </c>
      <c r="K29" s="175"/>
      <c r="N29" s="93" t="str">
        <f t="shared" si="6"/>
        <v>0</v>
      </c>
      <c r="O29" s="93" t="b">
        <v>0</v>
      </c>
      <c r="P29" s="93" t="str">
        <f>IF(Q29,"1","0")</f>
        <v>0</v>
      </c>
      <c r="Q29" s="93" t="b">
        <v>0</v>
      </c>
      <c r="R29" s="93" t="str">
        <f t="shared" si="7"/>
        <v>0</v>
      </c>
      <c r="S29" s="93" t="b">
        <v>0</v>
      </c>
      <c r="X29" s="95"/>
    </row>
    <row r="30" spans="1:24" ht="15.75">
      <c r="A30" s="11" t="s">
        <v>113</v>
      </c>
      <c r="B30" s="15"/>
      <c r="C30" s="50">
        <v>2</v>
      </c>
      <c r="D30" s="51" t="s">
        <v>60</v>
      </c>
      <c r="E30" s="13">
        <v>1</v>
      </c>
      <c r="F30" s="49">
        <v>1</v>
      </c>
      <c r="G30" s="14" t="s">
        <v>58</v>
      </c>
      <c r="H30" s="15"/>
      <c r="I30" s="50">
        <v>0</v>
      </c>
      <c r="J30" s="111" t="s">
        <v>59</v>
      </c>
      <c r="K30" s="175"/>
      <c r="N30" s="93" t="str">
        <f t="shared" si="6"/>
        <v>0</v>
      </c>
      <c r="O30" s="93" t="b">
        <v>0</v>
      </c>
      <c r="P30" s="93" t="str">
        <f>IF(Q30,"1","0")</f>
        <v>0</v>
      </c>
      <c r="Q30" s="93" t="b">
        <v>0</v>
      </c>
      <c r="R30" s="93" t="str">
        <f t="shared" si="7"/>
        <v>0</v>
      </c>
      <c r="S30" s="93" t="b">
        <v>0</v>
      </c>
      <c r="X30" s="95"/>
    </row>
    <row r="31" spans="1:24" ht="15.75">
      <c r="A31" s="11" t="s">
        <v>29</v>
      </c>
      <c r="B31" s="15"/>
      <c r="C31" s="6" t="s">
        <v>62</v>
      </c>
      <c r="D31" s="82" t="s">
        <v>90</v>
      </c>
      <c r="E31" s="5" t="s">
        <v>64</v>
      </c>
      <c r="F31" s="49">
        <v>1</v>
      </c>
      <c r="G31" s="14" t="s">
        <v>58</v>
      </c>
      <c r="H31" s="15"/>
      <c r="I31" s="50">
        <v>6</v>
      </c>
      <c r="J31" s="111" t="s">
        <v>59</v>
      </c>
      <c r="K31" s="175"/>
      <c r="N31" s="93" t="str">
        <f t="shared" si="6"/>
        <v>0</v>
      </c>
      <c r="O31" s="93" t="b">
        <v>0</v>
      </c>
      <c r="R31" s="93" t="str">
        <f t="shared" si="7"/>
        <v>0</v>
      </c>
      <c r="S31" s="93" t="b">
        <v>0</v>
      </c>
      <c r="X31" s="95"/>
    </row>
    <row r="32" spans="1:24" ht="15.75">
      <c r="A32" s="11" t="s">
        <v>30</v>
      </c>
      <c r="B32" s="15"/>
      <c r="C32" s="52"/>
      <c r="D32" s="83"/>
      <c r="E32" s="28" t="s">
        <v>65</v>
      </c>
      <c r="F32" s="49">
        <v>1</v>
      </c>
      <c r="G32" s="14" t="s">
        <v>58</v>
      </c>
      <c r="H32" s="15"/>
      <c r="I32" s="50">
        <v>4</v>
      </c>
      <c r="J32" s="111" t="s">
        <v>59</v>
      </c>
      <c r="K32" s="175"/>
      <c r="N32" s="93" t="str">
        <f t="shared" si="6"/>
        <v>0</v>
      </c>
      <c r="O32" s="93" t="b">
        <v>0</v>
      </c>
      <c r="P32" s="93" t="str">
        <f>IF(Q32,"1","0")</f>
        <v>0</v>
      </c>
      <c r="Q32" s="93" t="b">
        <v>0</v>
      </c>
      <c r="R32" s="93" t="str">
        <f t="shared" si="7"/>
        <v>0</v>
      </c>
      <c r="S32" s="93" t="b">
        <v>0</v>
      </c>
      <c r="X32" s="95"/>
    </row>
    <row r="33" spans="1:19" ht="15.75">
      <c r="A33" s="11" t="s">
        <v>31</v>
      </c>
      <c r="B33" s="15"/>
      <c r="C33" s="32" t="s">
        <v>63</v>
      </c>
      <c r="D33" s="83" t="s">
        <v>131</v>
      </c>
      <c r="E33" s="28" t="s">
        <v>66</v>
      </c>
      <c r="F33" s="49">
        <v>1</v>
      </c>
      <c r="G33" s="14" t="s">
        <v>58</v>
      </c>
      <c r="H33" s="15"/>
      <c r="I33" s="50">
        <v>4</v>
      </c>
      <c r="J33" s="111" t="s">
        <v>59</v>
      </c>
      <c r="K33" s="175"/>
      <c r="N33" s="93" t="str">
        <f t="shared" si="6"/>
        <v>0</v>
      </c>
      <c r="O33" s="93" t="b">
        <v>0</v>
      </c>
      <c r="P33" s="93" t="str">
        <f>IF(Q33,"1","0")</f>
        <v>0</v>
      </c>
      <c r="Q33" s="93" t="b">
        <v>0</v>
      </c>
      <c r="R33" s="93" t="str">
        <f t="shared" si="7"/>
        <v>0</v>
      </c>
      <c r="S33" s="93" t="b">
        <v>0</v>
      </c>
    </row>
    <row r="34" spans="1:24" ht="16.5" thickBot="1">
      <c r="A34" s="53" t="s">
        <v>61</v>
      </c>
      <c r="B34" s="54"/>
      <c r="C34" s="55"/>
      <c r="D34" s="83"/>
      <c r="E34" s="32" t="s">
        <v>67</v>
      </c>
      <c r="F34" s="56">
        <v>1</v>
      </c>
      <c r="G34" s="57" t="s">
        <v>58</v>
      </c>
      <c r="H34" s="54"/>
      <c r="I34" s="58">
        <v>4</v>
      </c>
      <c r="J34" s="176" t="s">
        <v>59</v>
      </c>
      <c r="K34" s="177"/>
      <c r="N34" s="93" t="str">
        <f t="shared" si="6"/>
        <v>0</v>
      </c>
      <c r="O34" s="93" t="b">
        <v>0</v>
      </c>
      <c r="R34" s="93" t="str">
        <f t="shared" si="7"/>
        <v>0</v>
      </c>
      <c r="S34" s="93" t="b">
        <v>0</v>
      </c>
      <c r="X34" s="93">
        <v>3380</v>
      </c>
    </row>
    <row r="35" spans="1:24" ht="16.5" thickBot="1">
      <c r="A35" s="112" t="s">
        <v>6</v>
      </c>
      <c r="B35" s="113"/>
      <c r="C35" s="113"/>
      <c r="D35" s="113"/>
      <c r="E35" s="84" t="s">
        <v>161</v>
      </c>
      <c r="F35" s="84"/>
      <c r="G35" s="84" t="s">
        <v>162</v>
      </c>
      <c r="H35" s="84"/>
      <c r="I35" s="84" t="s">
        <v>77</v>
      </c>
      <c r="J35" s="84"/>
      <c r="K35" s="85"/>
      <c r="R35" s="93" t="str">
        <f t="shared" si="7"/>
        <v>0</v>
      </c>
      <c r="S35" s="93" t="b">
        <v>0</v>
      </c>
      <c r="T35" s="93">
        <v>1</v>
      </c>
      <c r="U35" s="93" t="str">
        <f>IF(T35=1,X35,IF(T35=2,X36,IF(T35=3,X37,IF(T35=4,X38,))))</f>
        <v>Zrušení plynového vedení</v>
      </c>
      <c r="W35" s="93">
        <v>685</v>
      </c>
      <c r="X35" s="93" t="s">
        <v>157</v>
      </c>
    </row>
    <row r="36" spans="1:24" ht="15.75">
      <c r="A36" s="108" t="s">
        <v>130</v>
      </c>
      <c r="B36" s="109"/>
      <c r="C36" s="109"/>
      <c r="D36" s="109"/>
      <c r="E36" s="186" t="s">
        <v>69</v>
      </c>
      <c r="F36" s="186"/>
      <c r="G36" s="186"/>
      <c r="H36" s="186"/>
      <c r="I36" s="186"/>
      <c r="J36" s="109" t="s">
        <v>71</v>
      </c>
      <c r="K36" s="172"/>
      <c r="N36" s="93" t="str">
        <f>IF(O36,"1","0")</f>
        <v>0</v>
      </c>
      <c r="O36" s="93" t="b">
        <v>0</v>
      </c>
      <c r="P36" s="93" t="str">
        <f aca="true" t="shared" si="8" ref="P36:P41">IF(Q36,"1","0")</f>
        <v>0</v>
      </c>
      <c r="Q36" s="93" t="b">
        <v>0</v>
      </c>
      <c r="R36" s="93" t="str">
        <f t="shared" si="7"/>
        <v>0</v>
      </c>
      <c r="S36" s="93" t="b">
        <v>0</v>
      </c>
      <c r="U36" s="93">
        <f>IF(T35=1,W35,IF(T35=2,W36,IF(T35=3,W37,IF(T35=4,W38,))))</f>
        <v>685</v>
      </c>
      <c r="V36" s="93">
        <f>IF(T35=1,V37,IF(T35=2,V37,IF(T35=3,X34,IF(T35=4,X34,))))</f>
        <v>0</v>
      </c>
      <c r="W36" s="93">
        <v>2715</v>
      </c>
      <c r="X36" s="93" t="s">
        <v>158</v>
      </c>
    </row>
    <row r="37" spans="1:24" ht="16.5" thickBot="1">
      <c r="A37" s="188" t="s">
        <v>68</v>
      </c>
      <c r="B37" s="173"/>
      <c r="C37" s="173"/>
      <c r="D37" s="173"/>
      <c r="E37" s="187" t="s">
        <v>70</v>
      </c>
      <c r="F37" s="187"/>
      <c r="G37" s="187"/>
      <c r="H37" s="187"/>
      <c r="I37" s="187"/>
      <c r="J37" s="173" t="s">
        <v>115</v>
      </c>
      <c r="K37" s="174"/>
      <c r="N37" s="93" t="str">
        <f>IF(O37,"1","0")</f>
        <v>0</v>
      </c>
      <c r="O37" s="93" t="b">
        <v>0</v>
      </c>
      <c r="P37" s="93" t="str">
        <f t="shared" si="8"/>
        <v>0</v>
      </c>
      <c r="Q37" s="93" t="b">
        <v>0</v>
      </c>
      <c r="R37" s="93" t="str">
        <f t="shared" si="7"/>
        <v>0</v>
      </c>
      <c r="S37" s="93" t="b">
        <v>0</v>
      </c>
      <c r="T37" s="93">
        <v>1</v>
      </c>
      <c r="V37" s="96">
        <f>IF(T35=3,T37,IF(T35=4,T37,))</f>
        <v>0</v>
      </c>
      <c r="W37" s="93">
        <v>2715</v>
      </c>
      <c r="X37" s="93" t="s">
        <v>160</v>
      </c>
    </row>
    <row r="38" spans="1:24" ht="16.5" thickBot="1">
      <c r="A38" s="112" t="s">
        <v>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  <c r="N38" s="93" t="str">
        <f>IF(O38,"1","0")</f>
        <v>0</v>
      </c>
      <c r="O38" s="93" t="b">
        <v>0</v>
      </c>
      <c r="P38" s="93" t="str">
        <f t="shared" si="8"/>
        <v>0</v>
      </c>
      <c r="Q38" s="93" t="b">
        <v>0</v>
      </c>
      <c r="W38" s="93">
        <v>5380</v>
      </c>
      <c r="X38" s="93" t="s">
        <v>159</v>
      </c>
    </row>
    <row r="39" spans="1:21" ht="15.75">
      <c r="A39" s="202" t="s">
        <v>134</v>
      </c>
      <c r="B39" s="203"/>
      <c r="C39" s="183" t="s">
        <v>133</v>
      </c>
      <c r="D39" s="184"/>
      <c r="E39" s="183" t="s">
        <v>124</v>
      </c>
      <c r="F39" s="185"/>
      <c r="G39" s="185"/>
      <c r="H39" s="184"/>
      <c r="I39" s="197" t="s">
        <v>79</v>
      </c>
      <c r="J39" s="198"/>
      <c r="K39" s="199"/>
      <c r="L39" s="97"/>
      <c r="N39" s="93" t="str">
        <f>IF(O39,"1","0")</f>
        <v>0</v>
      </c>
      <c r="O39" s="93" t="b">
        <v>0</v>
      </c>
      <c r="P39" s="93" t="str">
        <f t="shared" si="8"/>
        <v>0</v>
      </c>
      <c r="Q39" s="93" t="b">
        <v>0</v>
      </c>
      <c r="R39" s="93" t="str">
        <f>IF(S39,"1","0")</f>
        <v>0</v>
      </c>
      <c r="S39" s="93" t="b">
        <v>0</v>
      </c>
      <c r="T39" s="93" t="str">
        <f>IF(U39,"1","0")</f>
        <v>0</v>
      </c>
      <c r="U39" s="93" t="b">
        <v>0</v>
      </c>
    </row>
    <row r="40" spans="1:21" ht="15.75">
      <c r="A40" s="182" t="s">
        <v>74</v>
      </c>
      <c r="B40" s="111"/>
      <c r="C40" s="121"/>
      <c r="D40" s="111" t="s">
        <v>73</v>
      </c>
      <c r="E40" s="111"/>
      <c r="F40" s="195" t="s">
        <v>72</v>
      </c>
      <c r="G40" s="176"/>
      <c r="H40" s="196"/>
      <c r="I40" s="195" t="s">
        <v>81</v>
      </c>
      <c r="J40" s="176"/>
      <c r="K40" s="177"/>
      <c r="N40" s="93" t="str">
        <f>IF(O40,"0","1")</f>
        <v>1</v>
      </c>
      <c r="O40" s="93" t="b">
        <v>0</v>
      </c>
      <c r="P40" s="93" t="str">
        <f t="shared" si="8"/>
        <v>0</v>
      </c>
      <c r="Q40" s="93" t="b">
        <v>0</v>
      </c>
      <c r="R40" s="93" t="str">
        <f>IF(S40,"1","0")</f>
        <v>0</v>
      </c>
      <c r="S40" s="93" t="b">
        <v>0</v>
      </c>
      <c r="T40" s="93" t="str">
        <f>IF(U40,"1","0")</f>
        <v>0</v>
      </c>
      <c r="U40" s="93" t="b">
        <v>0</v>
      </c>
    </row>
    <row r="41" spans="1:17" ht="16.5" thickBot="1">
      <c r="A41" s="180" t="s">
        <v>129</v>
      </c>
      <c r="B41" s="181"/>
      <c r="C41" s="181"/>
      <c r="D41" s="59"/>
      <c r="E41" s="189" t="s">
        <v>108</v>
      </c>
      <c r="F41" s="190"/>
      <c r="G41" s="190"/>
      <c r="H41" s="60">
        <v>0</v>
      </c>
      <c r="I41" s="191" t="s">
        <v>78</v>
      </c>
      <c r="J41" s="181"/>
      <c r="K41" s="61">
        <v>0</v>
      </c>
      <c r="N41" s="93" t="str">
        <f>IF(O41,"1","0")</f>
        <v>0</v>
      </c>
      <c r="O41" s="93" t="b">
        <v>0</v>
      </c>
      <c r="P41" s="93" t="str">
        <f t="shared" si="8"/>
        <v>0</v>
      </c>
      <c r="Q41" s="93" t="b">
        <v>0</v>
      </c>
    </row>
    <row r="42" spans="1:25" ht="16.5" thickBot="1">
      <c r="A42" s="112" t="s">
        <v>19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4"/>
      <c r="N42" s="93" t="str">
        <f>IF(O42,"1","0")</f>
        <v>0</v>
      </c>
      <c r="O42" s="93" t="b">
        <v>0</v>
      </c>
      <c r="Y42" s="93" t="s">
        <v>104</v>
      </c>
    </row>
    <row r="43" spans="1:29" ht="15.75">
      <c r="A43" s="62" t="s">
        <v>98</v>
      </c>
      <c r="B43" s="63"/>
      <c r="C43" s="64"/>
      <c r="D43" s="63" t="s">
        <v>171</v>
      </c>
      <c r="E43" s="65"/>
      <c r="F43" s="198" t="s">
        <v>30</v>
      </c>
      <c r="G43" s="198"/>
      <c r="H43" s="63"/>
      <c r="I43" s="63" t="s">
        <v>96</v>
      </c>
      <c r="J43" s="63"/>
      <c r="K43" s="66" t="s">
        <v>109</v>
      </c>
      <c r="N43" s="93" t="str">
        <f aca="true" t="shared" si="9" ref="N43:N51">IF(O43,"1","0")</f>
        <v>0</v>
      </c>
      <c r="O43" s="93" t="b">
        <v>0</v>
      </c>
      <c r="Q43" s="93" t="s">
        <v>91</v>
      </c>
      <c r="R43" s="98">
        <f>N43*(_xlfn.CEILING.PRECISE(B15))</f>
        <v>0</v>
      </c>
      <c r="S43" s="93" t="s">
        <v>92</v>
      </c>
      <c r="T43" s="99">
        <f>(_xlfn.CEILING.PRECISE((N43*(C15+0.2)),0.1))</f>
        <v>0</v>
      </c>
      <c r="U43" s="93" t="s">
        <v>93</v>
      </c>
      <c r="V43" s="93">
        <f aca="true" t="shared" si="10" ref="V43:V48">R43*T43</f>
        <v>0</v>
      </c>
      <c r="W43" s="100" t="e">
        <f>IF(#REF!=1,(R43*T43),IF(#REF!=2,(X43*Y43),IF(#REF!=3,(X43*Y43),IF(#REF!=4,(R43*T43),IF(#REF!=5,(X43*Y43),IF(#REF!=6,(X43*Y43),))))))</f>
        <v>#REF!</v>
      </c>
      <c r="X43" s="93" t="e">
        <f>IF(#REF!=1,Y43,IF(#REF!=2,(_xlfn.CEILING.PRECISE((N43*D15+N42*D17)/Y43)),IF(#REF!=3,(_xlfn.CEILING.PRECISE((N43*D15+N42*D17)/Y43)),IF(#REF!=4,Y43,IF(#REF!=5,(_xlfn.CEILING.PRECISE((N43*D15+N42*D17)/Y43)),IF(#REF!=6,(_xlfn.CEILING.PRECISE((N43*D15+N42*D17)/Y43)),))))))</f>
        <v>#REF!</v>
      </c>
      <c r="Y43" s="93" t="e">
        <f>IF(#REF!=1,AA43,IF(#REF!=2,AC44,IF(#REF!=3,AC45,IF(#REF!=4,AA43,IF(#REF!=5,AC47,IF(#REF!=6,AC48,))))))</f>
        <v>#REF!</v>
      </c>
      <c r="AA43" s="93">
        <f>IF(Zaměření!R43=2,Zaměření!$U$43,IF(Zaměření!R43=3,Zaměření!$U$44,IF(Zaměření!R43=4,Zaměření!$U$45,IF(Zaměření!R43=5,Zaměření!$U$46,))))</f>
        <v>0</v>
      </c>
      <c r="AB43" s="100"/>
      <c r="AC43" s="93">
        <v>0</v>
      </c>
    </row>
    <row r="44" spans="1:29" ht="15.75">
      <c r="A44" s="67" t="s">
        <v>99</v>
      </c>
      <c r="C44" s="42"/>
      <c r="D44" s="4" t="s">
        <v>21</v>
      </c>
      <c r="E44" s="68"/>
      <c r="F44" s="132" t="s">
        <v>31</v>
      </c>
      <c r="G44" s="132"/>
      <c r="I44" s="4" t="s">
        <v>172</v>
      </c>
      <c r="K44" s="69" t="s">
        <v>110</v>
      </c>
      <c r="N44" s="93" t="str">
        <f t="shared" si="9"/>
        <v>0</v>
      </c>
      <c r="O44" s="93" t="b">
        <v>0</v>
      </c>
      <c r="Q44" s="93" t="s">
        <v>91</v>
      </c>
      <c r="R44" s="98">
        <f>N44*(_xlfn.CEILING.PRECISE(B16))</f>
        <v>0</v>
      </c>
      <c r="S44" s="93" t="s">
        <v>92</v>
      </c>
      <c r="T44" s="99">
        <f>(_xlfn.CEILING.PRECISE((N44*(C16+0.2)),0.1))</f>
        <v>0</v>
      </c>
      <c r="U44" s="93" t="s">
        <v>94</v>
      </c>
      <c r="V44" s="93">
        <f t="shared" si="10"/>
        <v>0</v>
      </c>
      <c r="W44" s="100" t="e">
        <f>IF(#REF!=1,(R44*T44),IF(#REF!=2,(X44*Y44),IF(#REF!=3,(X44*Y44),IF(#REF!=4,(R44*T44),IF(#REF!=5,(X44*Y44),IF(#REF!=6,(X44*Y44),))))))</f>
        <v>#REF!</v>
      </c>
      <c r="X44" s="93" t="e">
        <f>IF(#REF!=1,Y44,IF(#REF!=2,(_xlfn.CEILING.PRECISE((N44*D16)/Y44)),IF(#REF!=3,(_xlfn.CEILING.PRECISE((N44*D16)/Y44)),IF(#REF!=4,Y44,IF(#REF!=5,(_xlfn.CEILING.PRECISE((N44*D16)/Y44)),IF(#REF!=6,(_xlfn.CEILING.PRECISE((N44*D16)/Y44)),))))))</f>
        <v>#REF!</v>
      </c>
      <c r="Y44" s="93" t="e">
        <f>IF(#REF!=1,AA44,IF(#REF!=2,AC44,IF(#REF!=3,AC45,IF(#REF!=4,AA44,IF(#REF!=5,AC47,IF(#REF!=6,AC48,))))))</f>
        <v>#REF!</v>
      </c>
      <c r="AA44" s="93">
        <f>IF(Zaměření!R44=2,Zaměření!$U$43,IF(Zaměření!R44=3,Zaměření!$U$44,IF(Zaměření!R44=4,Zaměření!$U$45,IF(Zaměření!R44=5,Zaměření!$U$46,))))</f>
        <v>0</v>
      </c>
      <c r="AB44" s="100"/>
      <c r="AC44" s="93">
        <v>4.77</v>
      </c>
    </row>
    <row r="45" spans="1:29" ht="16.5" thickBot="1">
      <c r="A45" s="67" t="s">
        <v>100</v>
      </c>
      <c r="C45" s="42"/>
      <c r="D45" s="4" t="s">
        <v>29</v>
      </c>
      <c r="E45" s="68"/>
      <c r="F45" s="132" t="s">
        <v>61</v>
      </c>
      <c r="G45" s="132"/>
      <c r="I45" s="4" t="s">
        <v>97</v>
      </c>
      <c r="K45" s="69" t="s">
        <v>173</v>
      </c>
      <c r="N45" s="93" t="str">
        <f t="shared" si="9"/>
        <v>0</v>
      </c>
      <c r="O45" s="93" t="b">
        <v>0</v>
      </c>
      <c r="Q45" s="93" t="s">
        <v>91</v>
      </c>
      <c r="R45" s="98">
        <f>N45*(_xlfn.CEILING.PRECISE(B18))</f>
        <v>0</v>
      </c>
      <c r="S45" s="93" t="s">
        <v>92</v>
      </c>
      <c r="T45" s="99">
        <f>(_xlfn.CEILING.PRECISE((N45*(C18+0.2)),0.1))</f>
        <v>0</v>
      </c>
      <c r="U45" s="93" t="s">
        <v>95</v>
      </c>
      <c r="V45" s="93">
        <f t="shared" si="10"/>
        <v>0</v>
      </c>
      <c r="W45" s="100" t="e">
        <f>IF(#REF!=1,(R45*T45),IF(#REF!=2,(X45*Y45),IF(#REF!=3,(X45*Y45),IF(#REF!=4,(R45*T45),IF(#REF!=5,(X45*Y45),IF(#REF!=6,(X45*Y45),))))))</f>
        <v>#REF!</v>
      </c>
      <c r="X45" s="93" t="e">
        <f>IF(#REF!=1,Y45,IF(#REF!=2,(_xlfn.CEILING.PRECISE((N45*D18)/Y45)),IF(#REF!=3,(_xlfn.CEILING.PRECISE((N45*D18)/Y45)),IF(#REF!=4,Y45,IF(#REF!=5,(_xlfn.CEILING.PRECISE((N45*D18)/Y45)),IF(#REF!=6,(_xlfn.CEILING.PRECISE((N45*D18)/Y45)),))))))</f>
        <v>#REF!</v>
      </c>
      <c r="Y45" s="93" t="e">
        <f>IF(#REF!=1,AA45,IF(#REF!=2,AC44,IF(#REF!=3,AC45,IF(#REF!=4,AA45,IF(#REF!=5,AC47,IF(#REF!=6,AC48,))))))</f>
        <v>#REF!</v>
      </c>
      <c r="AA45" s="93">
        <f>IF(Zaměření!R45=2,Zaměření!$U$43,IF(Zaměření!R45=3,Zaměření!$U$44,IF(Zaměření!R45=4,Zaměření!$U$45,IF(Zaměření!R45=5,Zaměření!$U$46,))))</f>
        <v>0</v>
      </c>
      <c r="AB45" s="100"/>
      <c r="AC45" s="93">
        <v>3.25</v>
      </c>
    </row>
    <row r="46" spans="1:29" ht="16.5" thickBot="1">
      <c r="A46" s="112" t="s">
        <v>125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4"/>
      <c r="N46" s="93" t="str">
        <f t="shared" si="9"/>
        <v>0</v>
      </c>
      <c r="O46" s="93" t="b">
        <v>0</v>
      </c>
      <c r="Q46" s="93" t="s">
        <v>91</v>
      </c>
      <c r="R46" s="98">
        <f>N46*(_xlfn.CEILING.PRECISE(B19))</f>
        <v>0</v>
      </c>
      <c r="S46" s="93" t="s">
        <v>92</v>
      </c>
      <c r="T46" s="99">
        <f>(_xlfn.CEILING.PRECISE((N46*(C19+0.2)),0.1))</f>
        <v>0</v>
      </c>
      <c r="U46" s="93" t="s">
        <v>102</v>
      </c>
      <c r="V46" s="93">
        <f t="shared" si="10"/>
        <v>0</v>
      </c>
      <c r="W46" s="100" t="e">
        <f>IF(#REF!=1,(R46*T46),IF(#REF!=2,(X46*Y46),IF(#REF!=3,(X46*Y46),IF(#REF!=4,(R46*T46),IF(#REF!=5,(X46*Y46),IF(#REF!=6,(X46*Y46),))))))</f>
        <v>#REF!</v>
      </c>
      <c r="X46" s="93" t="e">
        <f>IF(#REF!=1,Y46,IF(#REF!=2,(_xlfn.CEILING.PRECISE((N46*D19)/Y46)),IF(#REF!=3,(_xlfn.CEILING.PRECISE((N46*D19)/Y46)),IF(#REF!=4,Y46,IF(#REF!=5,(_xlfn.CEILING.PRECISE((N46*D19)/Y46)),IF(#REF!=6,(_xlfn.CEILING.PRECISE((N46*D19)/Y46)),))))))</f>
        <v>#REF!</v>
      </c>
      <c r="Y46" s="93" t="e">
        <f>IF(#REF!=1,AA46,IF(#REF!=2,AC44,IF(#REF!=3,AC45,IF(#REF!=4,AA46,IF(#REF!=5,AC47,IF(#REF!=6,AC48,))))))</f>
        <v>#REF!</v>
      </c>
      <c r="AA46" s="93">
        <f>IF(Zaměření!R46=2,Zaměření!$U$43,IF(Zaměření!R46=3,Zaměření!$U$44,IF(Zaměření!R46=4,Zaměření!$U$45,IF(Zaměření!R46=5,Zaměření!$U$46,))))</f>
        <v>0</v>
      </c>
      <c r="AB46" s="100"/>
      <c r="AC46" s="93">
        <v>0</v>
      </c>
    </row>
    <row r="47" spans="1:29" ht="15.75">
      <c r="A47" s="108" t="s">
        <v>75</v>
      </c>
      <c r="B47" s="109"/>
      <c r="C47" s="109"/>
      <c r="D47" s="78" t="s">
        <v>76</v>
      </c>
      <c r="E47" s="78"/>
      <c r="F47" s="204" t="s">
        <v>77</v>
      </c>
      <c r="G47" s="197"/>
      <c r="H47" s="79" t="s">
        <v>101</v>
      </c>
      <c r="I47" s="77"/>
      <c r="J47" s="79" t="s">
        <v>107</v>
      </c>
      <c r="K47" s="76"/>
      <c r="N47" s="93" t="str">
        <f t="shared" si="9"/>
        <v>0</v>
      </c>
      <c r="O47" s="93" t="b">
        <v>0</v>
      </c>
      <c r="Q47" s="93" t="s">
        <v>91</v>
      </c>
      <c r="R47" s="98">
        <f>N47*(_xlfn.CEILING.PRECISE(B20))</f>
        <v>0</v>
      </c>
      <c r="S47" s="93" t="s">
        <v>92</v>
      </c>
      <c r="T47" s="99">
        <f>(_xlfn.CEILING.PRECISE((N47*(C20+0.2)),0.1))</f>
        <v>0</v>
      </c>
      <c r="V47" s="93">
        <f t="shared" si="10"/>
        <v>0</v>
      </c>
      <c r="W47" s="100" t="e">
        <f>IF(#REF!=1,(R47*T47),IF(#REF!=2,(X47*Y47),IF(#REF!=3,(X47*Y47),IF(#REF!=4,(R47*T47),IF(#REF!=5,(X47*Y47),IF(#REF!=6,(X47*Y47),))))))</f>
        <v>#REF!</v>
      </c>
      <c r="X47" s="93" t="e">
        <f>IF(#REF!=1,Y47,IF(#REF!=2,(_xlfn.CEILING.PRECISE((N47*D20)/Y47)),IF(#REF!=3,(_xlfn.CEILING.PRECISE((N47*D20)/Y47)),IF(#REF!=4,Y47,IF(#REF!=5,(_xlfn.CEILING.PRECISE((N47*D20)/Y47)),IF(#REF!=6,(_xlfn.CEILING.PRECISE((N47*D20)/Y47)),))))))</f>
        <v>#REF!</v>
      </c>
      <c r="Y47" s="93" t="e">
        <f>IF(#REF!=1,AA47,IF(#REF!=2,AC44,IF(#REF!=3,AC45,IF(#REF!=4,AA47,IF(#REF!=5,AC47,IF(#REF!=6,AC48,))))))</f>
        <v>#REF!</v>
      </c>
      <c r="AA47" s="93">
        <f>IF(Zaměření!R47=2,Zaměření!$U$43,IF(Zaměření!R47=3,Zaměření!$U$44,IF(Zaměření!R47=4,Zaměření!$U$45,IF(Zaměření!R47=5,Zaměření!$U$46,))))</f>
        <v>0</v>
      </c>
      <c r="AB47" s="100"/>
      <c r="AC47" s="93">
        <v>1.79</v>
      </c>
    </row>
    <row r="48" spans="1:29" ht="16.5" thickBot="1">
      <c r="A48" s="11" t="s">
        <v>114</v>
      </c>
      <c r="B48" s="14"/>
      <c r="C48" s="15"/>
      <c r="D48" s="50" t="s">
        <v>117</v>
      </c>
      <c r="E48" s="70"/>
      <c r="F48" s="50" t="s">
        <v>116</v>
      </c>
      <c r="G48" s="51"/>
      <c r="H48" s="200"/>
      <c r="I48" s="201"/>
      <c r="J48" s="14"/>
      <c r="K48" s="71"/>
      <c r="N48" s="93" t="str">
        <f t="shared" si="9"/>
        <v>0</v>
      </c>
      <c r="O48" s="93" t="b">
        <v>0</v>
      </c>
      <c r="Q48" s="93" t="s">
        <v>91</v>
      </c>
      <c r="R48" s="98">
        <f>N48*(_xlfn.CEILING.PRECISE(B21))</f>
        <v>0</v>
      </c>
      <c r="S48" s="93" t="s">
        <v>92</v>
      </c>
      <c r="T48" s="99">
        <f>(_xlfn.CEILING.PRECISE((N48*(C21+0.2)),0.1))</f>
        <v>0</v>
      </c>
      <c r="V48" s="93">
        <f t="shared" si="10"/>
        <v>0</v>
      </c>
      <c r="W48" s="100" t="e">
        <f>IF(#REF!=1,(R48*T48),IF(#REF!=2,(X48*Y48),IF(#REF!=3,(X48*Y48),IF(#REF!=4,(R48*T48),IF(#REF!=5,(X48*Y48),IF(#REF!=6,(X48*Y48),))))))</f>
        <v>#REF!</v>
      </c>
      <c r="X48" s="93" t="e">
        <f>IF(#REF!=1,Y48,IF(#REF!=2,(_xlfn.CEILING.PRECISE((N48*D21)/Y48)),IF(#REF!=3,(_xlfn.CEILING.PRECISE((N48*D21)/Y48)),IF(#REF!=4,Y48,IF(#REF!=5,(_xlfn.CEILING.PRECISE((N48*D21)/Y48)),IF(#REF!=6,(_xlfn.CEILING.PRECISE((N48*D21)/Y48)),))))))</f>
        <v>#REF!</v>
      </c>
      <c r="Y48" s="93" t="e">
        <f>IF(#REF!=1,AA48,IF(#REF!=2,AC44,IF(#REF!=3,AC45,IF(#REF!=4,AA48,IF(#REF!=5,AC47,IF(#REF!=6,AC48,))))))</f>
        <v>#REF!</v>
      </c>
      <c r="AA48" s="93">
        <f>IF(Zaměření!R48=2,Zaměření!$U$43,IF(Zaměření!R48=3,Zaměření!$U$44,IF(Zaměření!R48=4,Zaměření!$U$45,IF(Zaměření!R48=5,Zaměření!$U$46,))))</f>
        <v>0</v>
      </c>
      <c r="AB48" s="100"/>
      <c r="AC48" s="93">
        <v>2.131</v>
      </c>
    </row>
    <row r="49" spans="1:17" ht="15.75">
      <c r="A49" s="108" t="s">
        <v>126</v>
      </c>
      <c r="B49" s="109"/>
      <c r="C49" s="109"/>
      <c r="D49" s="80" t="s">
        <v>127</v>
      </c>
      <c r="E49" s="81"/>
      <c r="F49" s="110" t="s">
        <v>77</v>
      </c>
      <c r="G49" s="111"/>
      <c r="H49" s="50" t="s">
        <v>128</v>
      </c>
      <c r="I49" s="70"/>
      <c r="J49" s="50" t="s">
        <v>132</v>
      </c>
      <c r="K49" s="71"/>
      <c r="N49" s="93" t="str">
        <f t="shared" si="9"/>
        <v>0</v>
      </c>
      <c r="O49" s="93" t="b">
        <v>0</v>
      </c>
      <c r="P49" s="93" t="str">
        <f>IF(Q49,"1","0")</f>
        <v>0</v>
      </c>
      <c r="Q49" s="93" t="b">
        <v>0</v>
      </c>
    </row>
    <row r="50" spans="1:17" ht="15.75">
      <c r="A50" s="67"/>
      <c r="E50" s="2"/>
      <c r="G50" s="2"/>
      <c r="H50" s="2"/>
      <c r="I50" s="2"/>
      <c r="K50" s="41"/>
      <c r="N50" s="93" t="str">
        <f t="shared" si="9"/>
        <v>0</v>
      </c>
      <c r="O50" s="93" t="b">
        <v>0</v>
      </c>
      <c r="P50" s="93" t="str">
        <f>IF(Q50,"1","0")</f>
        <v>0</v>
      </c>
      <c r="Q50" s="93" t="b">
        <v>0</v>
      </c>
    </row>
    <row r="51" spans="1:17" ht="15.75" thickBot="1">
      <c r="A51" s="72"/>
      <c r="B51" s="73"/>
      <c r="C51" s="73"/>
      <c r="D51" s="73"/>
      <c r="E51" s="73"/>
      <c r="F51" s="73"/>
      <c r="G51" s="74"/>
      <c r="H51" s="73"/>
      <c r="I51" s="73"/>
      <c r="J51" s="73"/>
      <c r="K51" s="75"/>
      <c r="N51" s="93" t="str">
        <f t="shared" si="9"/>
        <v>0</v>
      </c>
      <c r="O51" s="93" t="b">
        <v>0</v>
      </c>
      <c r="P51" s="93" t="str">
        <f>IF(Q51,"1","0")</f>
        <v>0</v>
      </c>
      <c r="Q51" s="93" t="b">
        <v>0</v>
      </c>
    </row>
    <row r="52" s="93" customFormat="1" ht="15">
      <c r="G52" s="98"/>
    </row>
    <row r="53" spans="5:21" s="93" customFormat="1" ht="15" hidden="1">
      <c r="E53" s="101" t="s">
        <v>118</v>
      </c>
      <c r="F53" s="101" t="s">
        <v>119</v>
      </c>
      <c r="G53" s="101" t="s">
        <v>120</v>
      </c>
      <c r="H53" s="101" t="s">
        <v>121</v>
      </c>
      <c r="N53" s="93" t="str">
        <f>IF(O53,"1","0")</f>
        <v>0</v>
      </c>
      <c r="O53" s="93" t="b">
        <v>0</v>
      </c>
      <c r="P53" s="93" t="str">
        <f>IF(Q53,"1","0")</f>
        <v>0</v>
      </c>
      <c r="Q53" s="93" t="b">
        <v>0</v>
      </c>
      <c r="R53" s="93" t="str">
        <f>IF(S53,"1","0")</f>
        <v>0</v>
      </c>
      <c r="S53" s="93" t="b">
        <v>0</v>
      </c>
      <c r="T53" s="93" t="str">
        <f>IF(U53,"1","0")</f>
        <v>0</v>
      </c>
      <c r="U53" s="93" t="b">
        <v>0</v>
      </c>
    </row>
    <row r="54" spans="4:21" s="93" customFormat="1" ht="15" hidden="1">
      <c r="D54" s="93" t="s">
        <v>1</v>
      </c>
      <c r="E54" s="101">
        <f>_xlfn.CEILING.PRECISE(C14*E13*7)</f>
        <v>0</v>
      </c>
      <c r="F54" s="101">
        <f>_xlfn.CEILING.PRECISE(C14*E13*7)</f>
        <v>0</v>
      </c>
      <c r="G54" s="101">
        <f>_xlfn.CEILING.PRECISE(C14*E13*7)</f>
        <v>0</v>
      </c>
      <c r="H54" s="101">
        <f>_xlfn.CEILING.PRECISE(C14*E13*7)</f>
        <v>0</v>
      </c>
      <c r="N54" s="93" t="str">
        <f>IF(O54,"1","0")</f>
        <v>0</v>
      </c>
      <c r="O54" s="93" t="b">
        <v>0</v>
      </c>
      <c r="T54" s="93" t="str">
        <f>IF(U54,"1","0")</f>
        <v>0</v>
      </c>
      <c r="U54" s="93" t="b">
        <v>0</v>
      </c>
    </row>
    <row r="55" spans="4:21" s="93" customFormat="1" ht="15" hidden="1">
      <c r="D55" s="93" t="s">
        <v>0</v>
      </c>
      <c r="E55" s="101">
        <f>_xlfn.CEILING.PRECISE((C14+C13+B13)*E13*7)</f>
        <v>0</v>
      </c>
      <c r="F55" s="101">
        <f>_xlfn.CEILING.PRECISE((C14+C13+B13)*E13*7)</f>
        <v>0</v>
      </c>
      <c r="G55" s="101">
        <f>_xlfn.CEILING.PRECISE((C14+C13+B13+B13)*E13*7)</f>
        <v>0</v>
      </c>
      <c r="H55" s="101">
        <f>_xlfn.CEILING.PRECISE((C14+C13+B13+B13)*E13*7)</f>
        <v>0</v>
      </c>
      <c r="T55" s="93" t="str">
        <f>IF(U55,"1","0")</f>
        <v>0</v>
      </c>
      <c r="U55" s="93" t="b">
        <v>0</v>
      </c>
    </row>
    <row r="56" spans="4:21" s="93" customFormat="1" ht="15" hidden="1">
      <c r="D56" s="93" t="s">
        <v>8</v>
      </c>
      <c r="E56" s="101">
        <v>0</v>
      </c>
      <c r="F56" s="101">
        <f>_xlfn.CEILING.PRECISE((C14+C13)*E13*7)</f>
        <v>0</v>
      </c>
      <c r="G56" s="101">
        <v>0</v>
      </c>
      <c r="H56" s="101">
        <f>_xlfn.CEILING.PRECISE((C14+C13)*E13*7)</f>
        <v>0</v>
      </c>
      <c r="N56" s="93" t="str">
        <f>IF(O56,"1","0")</f>
        <v>0</v>
      </c>
      <c r="O56" s="93" t="b">
        <v>0</v>
      </c>
      <c r="P56" s="93" t="str">
        <f>IF(Q56,"1","0")</f>
        <v>0</v>
      </c>
      <c r="Q56" s="93" t="b">
        <v>0</v>
      </c>
      <c r="T56" s="93" t="str">
        <f>IF(U56,"1","0")</f>
        <v>0</v>
      </c>
      <c r="U56" s="93" t="b">
        <v>0</v>
      </c>
    </row>
    <row r="57" spans="4:21" s="93" customFormat="1" ht="15" hidden="1">
      <c r="D57" s="93" t="s">
        <v>122</v>
      </c>
      <c r="E57" s="101">
        <f>_xlfn.CEILING.PRECISE(2*(E54+E55+E56)/7)</f>
        <v>0</v>
      </c>
      <c r="F57" s="101">
        <f>_xlfn.CEILING.PRECISE(2*(F54+F55+F56)/7)</f>
        <v>0</v>
      </c>
      <c r="G57" s="101">
        <f>_xlfn.CEILING.PRECISE(2*(G54+G55+G56)/7)</f>
        <v>0</v>
      </c>
      <c r="H57" s="101">
        <f>_xlfn.CEILING.PRECISE(2*(H54+H55+H56)/7)</f>
        <v>0</v>
      </c>
      <c r="T57" s="93" t="str">
        <f>IF(U57,"1","0")</f>
        <v>0</v>
      </c>
      <c r="U57" s="93" t="b">
        <v>0</v>
      </c>
    </row>
    <row r="58" spans="4:9" s="93" customFormat="1" ht="15" hidden="1">
      <c r="D58" s="93" t="s">
        <v>123</v>
      </c>
      <c r="E58" s="101">
        <f>_xlfn.CEILING.PRECISE((E54+E55+E56)/7)</f>
        <v>0</v>
      </c>
      <c r="F58" s="101">
        <f>_xlfn.CEILING.PRECISE((F54+F55+F56)/7)</f>
        <v>0</v>
      </c>
      <c r="G58" s="101">
        <f>_xlfn.CEILING.PRECISE((G54+G55+G56)/7)</f>
        <v>0</v>
      </c>
      <c r="H58" s="101">
        <f>_xlfn.CEILING.PRECISE((H54+H55+H56)/7)</f>
        <v>0</v>
      </c>
      <c r="I58" s="93">
        <f>(E58*N24)+(F58*P24)+(G58*R24)+(H58*T24)</f>
        <v>0</v>
      </c>
    </row>
    <row r="59" spans="5:8" s="93" customFormat="1" ht="15" hidden="1">
      <c r="E59" s="101"/>
      <c r="F59" s="101"/>
      <c r="G59" s="101"/>
      <c r="H59" s="101"/>
    </row>
    <row r="60" spans="5:8" s="93" customFormat="1" ht="15" hidden="1">
      <c r="E60" s="101"/>
      <c r="F60" s="101"/>
      <c r="G60" s="101"/>
      <c r="H60" s="101"/>
    </row>
    <row r="61" s="93" customFormat="1" ht="15" hidden="1">
      <c r="G61" s="98"/>
    </row>
    <row r="62" s="93" customFormat="1" ht="15">
      <c r="G62" s="98"/>
    </row>
    <row r="63" s="93" customFormat="1" ht="15">
      <c r="G63" s="98"/>
    </row>
    <row r="64" s="93" customFormat="1" ht="15">
      <c r="G64" s="98"/>
    </row>
    <row r="65" s="93" customFormat="1" ht="15">
      <c r="G65" s="98"/>
    </row>
    <row r="66" s="93" customFormat="1" ht="15">
      <c r="G66" s="98"/>
    </row>
    <row r="67" s="93" customFormat="1" ht="15">
      <c r="G67" s="98"/>
    </row>
    <row r="68" s="93" customFormat="1" ht="15">
      <c r="G68" s="98"/>
    </row>
    <row r="69" s="93" customFormat="1" ht="15">
      <c r="G69" s="98"/>
    </row>
    <row r="70" s="93" customFormat="1" ht="15">
      <c r="G70" s="98"/>
    </row>
    <row r="71" s="93" customFormat="1" ht="15">
      <c r="G71" s="98"/>
    </row>
    <row r="72" s="93" customFormat="1" ht="15">
      <c r="G72" s="98"/>
    </row>
    <row r="73" s="93" customFormat="1" ht="15">
      <c r="G73" s="98"/>
    </row>
    <row r="74" s="93" customFormat="1" ht="15">
      <c r="G74" s="98"/>
    </row>
    <row r="75" s="93" customFormat="1" ht="15">
      <c r="G75" s="98"/>
    </row>
    <row r="76" s="93" customFormat="1" ht="15">
      <c r="G76" s="98"/>
    </row>
    <row r="77" s="93" customFormat="1" ht="15">
      <c r="G77" s="98"/>
    </row>
    <row r="78" s="93" customFormat="1" ht="15">
      <c r="G78" s="98"/>
    </row>
    <row r="79" s="93" customFormat="1" ht="15">
      <c r="G79" s="98"/>
    </row>
    <row r="80" s="93" customFormat="1" ht="15">
      <c r="G80" s="98"/>
    </row>
    <row r="81" s="93" customFormat="1" ht="15">
      <c r="G81" s="98"/>
    </row>
    <row r="82" s="93" customFormat="1" ht="15">
      <c r="G82" s="98"/>
    </row>
    <row r="83" s="93" customFormat="1" ht="15">
      <c r="G83" s="98"/>
    </row>
    <row r="84" s="93" customFormat="1" ht="15">
      <c r="G84" s="98"/>
    </row>
    <row r="85" s="93" customFormat="1" ht="15">
      <c r="G85" s="98"/>
    </row>
    <row r="86" s="93" customFormat="1" ht="15">
      <c r="G86" s="98"/>
    </row>
    <row r="87" s="93" customFormat="1" ht="15">
      <c r="G87" s="98"/>
    </row>
    <row r="88" s="93" customFormat="1" ht="15">
      <c r="G88" s="98"/>
    </row>
    <row r="89" s="93" customFormat="1" ht="15">
      <c r="G89" s="98"/>
    </row>
    <row r="90" s="93" customFormat="1" ht="15">
      <c r="G90" s="98"/>
    </row>
    <row r="91" s="93" customFormat="1" ht="15">
      <c r="G91" s="98"/>
    </row>
    <row r="92" s="93" customFormat="1" ht="15">
      <c r="G92" s="98"/>
    </row>
    <row r="93" s="93" customFormat="1" ht="15">
      <c r="G93" s="98"/>
    </row>
    <row r="94" s="93" customFormat="1" ht="15">
      <c r="G94" s="98"/>
    </row>
    <row r="95" s="93" customFormat="1" ht="15">
      <c r="G95" s="98"/>
    </row>
    <row r="96" s="93" customFormat="1" ht="15">
      <c r="G96" s="98"/>
    </row>
    <row r="97" s="93" customFormat="1" ht="15">
      <c r="G97" s="98"/>
    </row>
    <row r="98" s="93" customFormat="1" ht="15">
      <c r="G98" s="98"/>
    </row>
    <row r="99" s="93" customFormat="1" ht="15">
      <c r="G99" s="98"/>
    </row>
    <row r="100" s="93" customFormat="1" ht="15">
      <c r="G100" s="98"/>
    </row>
    <row r="101" s="93" customFormat="1" ht="15">
      <c r="G101" s="98"/>
    </row>
    <row r="102" s="93" customFormat="1" ht="15">
      <c r="G102" s="98"/>
    </row>
    <row r="103" s="93" customFormat="1" ht="15">
      <c r="G103" s="98"/>
    </row>
    <row r="104" s="93" customFormat="1" ht="15">
      <c r="G104" s="98"/>
    </row>
    <row r="105" s="93" customFormat="1" ht="15">
      <c r="G105" s="98"/>
    </row>
    <row r="106" s="93" customFormat="1" ht="15">
      <c r="G106" s="98"/>
    </row>
    <row r="107" s="93" customFormat="1" ht="15">
      <c r="G107" s="98"/>
    </row>
    <row r="108" s="93" customFormat="1" ht="15">
      <c r="G108" s="98"/>
    </row>
    <row r="109" s="93" customFormat="1" ht="15">
      <c r="G109" s="98"/>
    </row>
    <row r="110" s="93" customFormat="1" ht="15">
      <c r="G110" s="98"/>
    </row>
    <row r="111" s="93" customFormat="1" ht="15">
      <c r="G111" s="98"/>
    </row>
    <row r="112" s="93" customFormat="1" ht="15">
      <c r="G112" s="98"/>
    </row>
    <row r="113" s="93" customFormat="1" ht="15">
      <c r="G113" s="98"/>
    </row>
    <row r="114" s="93" customFormat="1" ht="15">
      <c r="G114" s="98"/>
    </row>
    <row r="115" s="93" customFormat="1" ht="15">
      <c r="G115" s="98"/>
    </row>
    <row r="116" s="93" customFormat="1" ht="15">
      <c r="G116" s="98"/>
    </row>
    <row r="117" s="93" customFormat="1" ht="15">
      <c r="G117" s="98"/>
    </row>
    <row r="118" s="93" customFormat="1" ht="15">
      <c r="G118" s="98"/>
    </row>
    <row r="119" s="93" customFormat="1" ht="15">
      <c r="G119" s="98"/>
    </row>
    <row r="120" s="93" customFormat="1" ht="15">
      <c r="G120" s="98"/>
    </row>
    <row r="121" s="93" customFormat="1" ht="15">
      <c r="G121" s="98"/>
    </row>
    <row r="122" s="93" customFormat="1" ht="15">
      <c r="G122" s="98"/>
    </row>
    <row r="123" s="93" customFormat="1" ht="15">
      <c r="G123" s="98"/>
    </row>
    <row r="124" s="93" customFormat="1" ht="15">
      <c r="G124" s="98"/>
    </row>
    <row r="125" s="93" customFormat="1" ht="15">
      <c r="G125" s="98"/>
    </row>
    <row r="126" s="93" customFormat="1" ht="15">
      <c r="G126" s="98"/>
    </row>
    <row r="127" s="93" customFormat="1" ht="15">
      <c r="G127" s="98"/>
    </row>
    <row r="128" s="93" customFormat="1" ht="15">
      <c r="G128" s="98"/>
    </row>
    <row r="129" s="93" customFormat="1" ht="15">
      <c r="G129" s="98"/>
    </row>
    <row r="130" s="93" customFormat="1" ht="15">
      <c r="G130" s="98"/>
    </row>
    <row r="131" s="93" customFormat="1" ht="15">
      <c r="G131" s="98"/>
    </row>
    <row r="132" s="93" customFormat="1" ht="15">
      <c r="G132" s="98"/>
    </row>
    <row r="133" s="93" customFormat="1" ht="15">
      <c r="G133" s="98"/>
    </row>
    <row r="134" s="93" customFormat="1" ht="15">
      <c r="G134" s="98"/>
    </row>
    <row r="135" s="93" customFormat="1" ht="15">
      <c r="G135" s="98"/>
    </row>
    <row r="136" s="93" customFormat="1" ht="15">
      <c r="G136" s="98"/>
    </row>
    <row r="137" s="93" customFormat="1" ht="15">
      <c r="G137" s="98"/>
    </row>
    <row r="138" s="93" customFormat="1" ht="15">
      <c r="G138" s="98"/>
    </row>
    <row r="139" s="93" customFormat="1" ht="15">
      <c r="G139" s="98"/>
    </row>
    <row r="140" s="93" customFormat="1" ht="15">
      <c r="G140" s="98"/>
    </row>
    <row r="141" s="93" customFormat="1" ht="15">
      <c r="G141" s="98"/>
    </row>
    <row r="142" s="93" customFormat="1" ht="15">
      <c r="G142" s="98"/>
    </row>
    <row r="143" s="93" customFormat="1" ht="15">
      <c r="G143" s="98"/>
    </row>
    <row r="144" s="93" customFormat="1" ht="15">
      <c r="G144" s="98"/>
    </row>
    <row r="145" s="93" customFormat="1" ht="15">
      <c r="G145" s="98"/>
    </row>
    <row r="146" s="93" customFormat="1" ht="15">
      <c r="G146" s="98"/>
    </row>
    <row r="147" s="93" customFormat="1" ht="15">
      <c r="G147" s="98"/>
    </row>
    <row r="148" s="93" customFormat="1" ht="15">
      <c r="G148" s="98"/>
    </row>
    <row r="149" s="93" customFormat="1" ht="15">
      <c r="G149" s="98"/>
    </row>
    <row r="150" s="93" customFormat="1" ht="15">
      <c r="G150" s="98"/>
    </row>
    <row r="151" s="93" customFormat="1" ht="15">
      <c r="G151" s="98"/>
    </row>
    <row r="152" s="93" customFormat="1" ht="15">
      <c r="G152" s="98"/>
    </row>
    <row r="153" s="93" customFormat="1" ht="15">
      <c r="G153" s="98"/>
    </row>
    <row r="154" s="93" customFormat="1" ht="15">
      <c r="G154" s="98"/>
    </row>
    <row r="155" s="93" customFormat="1" ht="15">
      <c r="G155" s="98"/>
    </row>
    <row r="156" s="93" customFormat="1" ht="15">
      <c r="G156" s="98"/>
    </row>
    <row r="157" s="93" customFormat="1" ht="15">
      <c r="G157" s="98"/>
    </row>
    <row r="158" s="93" customFormat="1" ht="15">
      <c r="G158" s="98"/>
    </row>
    <row r="159" s="93" customFormat="1" ht="15">
      <c r="G159" s="98"/>
    </row>
    <row r="160" s="93" customFormat="1" ht="15">
      <c r="G160" s="98"/>
    </row>
    <row r="161" s="93" customFormat="1" ht="15">
      <c r="G161" s="98"/>
    </row>
    <row r="162" s="93" customFormat="1" ht="15">
      <c r="G162" s="98"/>
    </row>
    <row r="163" s="93" customFormat="1" ht="15">
      <c r="G163" s="98"/>
    </row>
    <row r="164" s="93" customFormat="1" ht="15">
      <c r="G164" s="98"/>
    </row>
    <row r="165" s="93" customFormat="1" ht="15">
      <c r="G165" s="98"/>
    </row>
    <row r="166" s="93" customFormat="1" ht="15">
      <c r="G166" s="98"/>
    </row>
    <row r="167" s="93" customFormat="1" ht="15">
      <c r="G167" s="98"/>
    </row>
    <row r="168" s="93" customFormat="1" ht="15">
      <c r="G168" s="98"/>
    </row>
    <row r="169" s="93" customFormat="1" ht="15">
      <c r="G169" s="98"/>
    </row>
    <row r="170" s="93" customFormat="1" ht="15">
      <c r="G170" s="98"/>
    </row>
    <row r="171" s="93" customFormat="1" ht="15">
      <c r="G171" s="98"/>
    </row>
    <row r="172" s="93" customFormat="1" ht="15">
      <c r="G172" s="98"/>
    </row>
    <row r="173" s="93" customFormat="1" ht="15">
      <c r="G173" s="98"/>
    </row>
    <row r="174" s="93" customFormat="1" ht="15">
      <c r="G174" s="98"/>
    </row>
    <row r="175" s="93" customFormat="1" ht="15">
      <c r="G175" s="98"/>
    </row>
    <row r="176" s="93" customFormat="1" ht="15">
      <c r="G176" s="98"/>
    </row>
    <row r="177" s="93" customFormat="1" ht="15">
      <c r="G177" s="98"/>
    </row>
    <row r="178" s="93" customFormat="1" ht="15">
      <c r="G178" s="98"/>
    </row>
    <row r="179" s="93" customFormat="1" ht="15">
      <c r="G179" s="98"/>
    </row>
    <row r="180" s="93" customFormat="1" ht="15">
      <c r="G180" s="98"/>
    </row>
    <row r="181" s="93" customFormat="1" ht="15">
      <c r="G181" s="98"/>
    </row>
    <row r="182" s="93" customFormat="1" ht="15">
      <c r="G182" s="98"/>
    </row>
    <row r="183" s="93" customFormat="1" ht="15">
      <c r="G183" s="98"/>
    </row>
    <row r="184" s="93" customFormat="1" ht="15">
      <c r="G184" s="98"/>
    </row>
    <row r="185" s="93" customFormat="1" ht="15">
      <c r="G185" s="98"/>
    </row>
    <row r="186" s="93" customFormat="1" ht="15">
      <c r="G186" s="98"/>
    </row>
    <row r="187" s="93" customFormat="1" ht="15">
      <c r="G187" s="98"/>
    </row>
    <row r="188" s="93" customFormat="1" ht="15">
      <c r="G188" s="98"/>
    </row>
    <row r="189" s="93" customFormat="1" ht="15">
      <c r="G189" s="98"/>
    </row>
    <row r="190" s="93" customFormat="1" ht="15">
      <c r="G190" s="98"/>
    </row>
    <row r="191" s="93" customFormat="1" ht="15">
      <c r="G191" s="98"/>
    </row>
    <row r="192" s="93" customFormat="1" ht="15">
      <c r="G192" s="98"/>
    </row>
    <row r="193" s="93" customFormat="1" ht="15">
      <c r="G193" s="98"/>
    </row>
    <row r="194" s="93" customFormat="1" ht="15">
      <c r="G194" s="98"/>
    </row>
    <row r="195" s="93" customFormat="1" ht="15">
      <c r="G195" s="98"/>
    </row>
    <row r="196" s="93" customFormat="1" ht="15">
      <c r="G196" s="98"/>
    </row>
    <row r="197" s="93" customFormat="1" ht="15">
      <c r="G197" s="98"/>
    </row>
    <row r="198" s="93" customFormat="1" ht="15">
      <c r="G198" s="98"/>
    </row>
    <row r="199" s="93" customFormat="1" ht="15">
      <c r="G199" s="98"/>
    </row>
    <row r="200" s="93" customFormat="1" ht="15">
      <c r="G200" s="98"/>
    </row>
    <row r="201" s="93" customFormat="1" ht="15">
      <c r="G201" s="98"/>
    </row>
    <row r="202" s="93" customFormat="1" ht="15">
      <c r="G202" s="98"/>
    </row>
    <row r="203" s="93" customFormat="1" ht="15">
      <c r="G203" s="98"/>
    </row>
    <row r="204" s="93" customFormat="1" ht="15">
      <c r="G204" s="98"/>
    </row>
    <row r="205" s="93" customFormat="1" ht="15">
      <c r="G205" s="98"/>
    </row>
    <row r="206" s="93" customFormat="1" ht="15">
      <c r="G206" s="98"/>
    </row>
    <row r="207" s="93" customFormat="1" ht="15">
      <c r="G207" s="98"/>
    </row>
    <row r="208" s="93" customFormat="1" ht="15">
      <c r="G208" s="98"/>
    </row>
    <row r="209" s="93" customFormat="1" ht="15">
      <c r="G209" s="98"/>
    </row>
    <row r="210" s="93" customFormat="1" ht="15">
      <c r="G210" s="98"/>
    </row>
    <row r="211" s="93" customFormat="1" ht="15">
      <c r="G211" s="98"/>
    </row>
    <row r="212" s="93" customFormat="1" ht="15">
      <c r="G212" s="98"/>
    </row>
    <row r="213" s="93" customFormat="1" ht="15">
      <c r="G213" s="98"/>
    </row>
    <row r="214" s="93" customFormat="1" ht="15">
      <c r="G214" s="98"/>
    </row>
    <row r="215" s="93" customFormat="1" ht="15">
      <c r="G215" s="98"/>
    </row>
    <row r="216" s="93" customFormat="1" ht="15">
      <c r="G216" s="98"/>
    </row>
    <row r="217" s="93" customFormat="1" ht="15">
      <c r="G217" s="98"/>
    </row>
    <row r="218" s="93" customFormat="1" ht="15">
      <c r="G218" s="98"/>
    </row>
    <row r="219" s="93" customFormat="1" ht="15">
      <c r="G219" s="98"/>
    </row>
    <row r="220" s="93" customFormat="1" ht="15">
      <c r="G220" s="98"/>
    </row>
    <row r="221" s="93" customFormat="1" ht="15">
      <c r="G221" s="98"/>
    </row>
    <row r="222" s="93" customFormat="1" ht="15">
      <c r="G222" s="98"/>
    </row>
    <row r="223" s="93" customFormat="1" ht="15">
      <c r="G223" s="98"/>
    </row>
    <row r="224" s="93" customFormat="1" ht="15">
      <c r="G224" s="98"/>
    </row>
    <row r="225" s="93" customFormat="1" ht="15">
      <c r="G225" s="98"/>
    </row>
    <row r="226" s="93" customFormat="1" ht="15">
      <c r="G226" s="98"/>
    </row>
    <row r="227" s="93" customFormat="1" ht="15">
      <c r="G227" s="98"/>
    </row>
    <row r="228" s="93" customFormat="1" ht="15">
      <c r="G228" s="98"/>
    </row>
    <row r="229" s="93" customFormat="1" ht="15">
      <c r="G229" s="98"/>
    </row>
    <row r="230" s="93" customFormat="1" ht="15">
      <c r="G230" s="98"/>
    </row>
    <row r="231" s="93" customFormat="1" ht="15">
      <c r="G231" s="98"/>
    </row>
    <row r="232" s="93" customFormat="1" ht="15">
      <c r="G232" s="98"/>
    </row>
    <row r="233" s="93" customFormat="1" ht="15">
      <c r="G233" s="98"/>
    </row>
    <row r="234" s="93" customFormat="1" ht="15">
      <c r="G234" s="98"/>
    </row>
    <row r="235" s="93" customFormat="1" ht="15">
      <c r="G235" s="98"/>
    </row>
    <row r="236" s="93" customFormat="1" ht="15">
      <c r="G236" s="98"/>
    </row>
    <row r="237" s="93" customFormat="1" ht="15">
      <c r="G237" s="98"/>
    </row>
    <row r="238" s="93" customFormat="1" ht="15">
      <c r="G238" s="98"/>
    </row>
    <row r="239" s="93" customFormat="1" ht="15">
      <c r="G239" s="98"/>
    </row>
    <row r="240" s="93" customFormat="1" ht="15">
      <c r="G240" s="98"/>
    </row>
    <row r="241" s="93" customFormat="1" ht="15">
      <c r="G241" s="98"/>
    </row>
    <row r="242" s="93" customFormat="1" ht="15">
      <c r="G242" s="98"/>
    </row>
    <row r="243" s="93" customFormat="1" ht="15">
      <c r="G243" s="98"/>
    </row>
    <row r="244" s="93" customFormat="1" ht="15">
      <c r="G244" s="98"/>
    </row>
    <row r="245" s="93" customFormat="1" ht="15">
      <c r="G245" s="98"/>
    </row>
    <row r="246" s="93" customFormat="1" ht="15">
      <c r="G246" s="98"/>
    </row>
    <row r="247" s="93" customFormat="1" ht="15">
      <c r="G247" s="98"/>
    </row>
    <row r="248" s="93" customFormat="1" ht="15">
      <c r="G248" s="98"/>
    </row>
    <row r="249" s="93" customFormat="1" ht="15">
      <c r="G249" s="98"/>
    </row>
    <row r="250" s="93" customFormat="1" ht="15">
      <c r="G250" s="98"/>
    </row>
    <row r="251" s="93" customFormat="1" ht="15">
      <c r="G251" s="98"/>
    </row>
    <row r="252" s="93" customFormat="1" ht="15">
      <c r="G252" s="98"/>
    </row>
    <row r="253" s="93" customFormat="1" ht="15">
      <c r="G253" s="98"/>
    </row>
    <row r="254" s="93" customFormat="1" ht="15">
      <c r="G254" s="98"/>
    </row>
    <row r="255" s="93" customFormat="1" ht="15">
      <c r="G255" s="98"/>
    </row>
    <row r="256" s="93" customFormat="1" ht="15">
      <c r="G256" s="98"/>
    </row>
    <row r="257" s="93" customFormat="1" ht="15">
      <c r="G257" s="98"/>
    </row>
    <row r="258" s="93" customFormat="1" ht="15">
      <c r="G258" s="98"/>
    </row>
    <row r="259" s="93" customFormat="1" ht="15">
      <c r="G259" s="98"/>
    </row>
    <row r="260" s="93" customFormat="1" ht="15">
      <c r="G260" s="98"/>
    </row>
    <row r="261" s="93" customFormat="1" ht="15">
      <c r="G261" s="98"/>
    </row>
    <row r="262" s="93" customFormat="1" ht="15">
      <c r="G262" s="98"/>
    </row>
    <row r="263" s="93" customFormat="1" ht="15">
      <c r="G263" s="98"/>
    </row>
    <row r="264" s="93" customFormat="1" ht="15">
      <c r="G264" s="98"/>
    </row>
    <row r="265" s="93" customFormat="1" ht="15">
      <c r="G265" s="98"/>
    </row>
    <row r="266" s="93" customFormat="1" ht="15">
      <c r="G266" s="98"/>
    </row>
    <row r="267" s="93" customFormat="1" ht="15">
      <c r="G267" s="98"/>
    </row>
    <row r="268" s="93" customFormat="1" ht="15">
      <c r="G268" s="98"/>
    </row>
    <row r="269" s="93" customFormat="1" ht="15">
      <c r="G269" s="98"/>
    </row>
    <row r="270" s="93" customFormat="1" ht="15">
      <c r="G270" s="98"/>
    </row>
    <row r="271" s="93" customFormat="1" ht="15">
      <c r="G271" s="98"/>
    </row>
    <row r="272" s="93" customFormat="1" ht="15">
      <c r="G272" s="98"/>
    </row>
    <row r="273" s="93" customFormat="1" ht="15">
      <c r="G273" s="98"/>
    </row>
    <row r="274" s="93" customFormat="1" ht="15">
      <c r="G274" s="98"/>
    </row>
    <row r="275" s="93" customFormat="1" ht="15">
      <c r="G275" s="98"/>
    </row>
    <row r="276" s="93" customFormat="1" ht="15">
      <c r="G276" s="98"/>
    </row>
    <row r="277" s="93" customFormat="1" ht="15">
      <c r="G277" s="98"/>
    </row>
    <row r="278" s="93" customFormat="1" ht="15">
      <c r="G278" s="98"/>
    </row>
    <row r="279" s="93" customFormat="1" ht="15">
      <c r="G279" s="98"/>
    </row>
    <row r="280" s="93" customFormat="1" ht="15">
      <c r="G280" s="98"/>
    </row>
    <row r="281" s="93" customFormat="1" ht="15">
      <c r="G281" s="98"/>
    </row>
    <row r="282" spans="7:79" s="91" customFormat="1" ht="15">
      <c r="G282" s="92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</row>
    <row r="283" spans="7:79" s="91" customFormat="1" ht="15">
      <c r="G283" s="92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</row>
    <row r="284" spans="7:79" s="91" customFormat="1" ht="15">
      <c r="G284" s="92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</row>
    <row r="285" spans="7:79" s="91" customFormat="1" ht="15">
      <c r="G285" s="92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</row>
    <row r="286" spans="7:79" s="91" customFormat="1" ht="15">
      <c r="G286" s="92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</row>
    <row r="287" spans="7:79" s="91" customFormat="1" ht="15">
      <c r="G287" s="92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</row>
    <row r="288" spans="7:79" s="91" customFormat="1" ht="15">
      <c r="G288" s="92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</row>
    <row r="289" spans="7:79" s="91" customFormat="1" ht="15">
      <c r="G289" s="92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</row>
    <row r="290" spans="7:79" s="91" customFormat="1" ht="15">
      <c r="G290" s="92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</row>
  </sheetData>
  <sheetProtection/>
  <mergeCells count="78">
    <mergeCell ref="H48:I48"/>
    <mergeCell ref="A46:K46"/>
    <mergeCell ref="F43:G43"/>
    <mergeCell ref="F44:G44"/>
    <mergeCell ref="F45:G45"/>
    <mergeCell ref="A38:K38"/>
    <mergeCell ref="D40:E40"/>
    <mergeCell ref="A39:B39"/>
    <mergeCell ref="A47:C47"/>
    <mergeCell ref="F47:G47"/>
    <mergeCell ref="A35:D35"/>
    <mergeCell ref="E41:G41"/>
    <mergeCell ref="I41:J41"/>
    <mergeCell ref="A42:K42"/>
    <mergeCell ref="I25:J25"/>
    <mergeCell ref="A23:K23"/>
    <mergeCell ref="F25:G25"/>
    <mergeCell ref="F40:H40"/>
    <mergeCell ref="I39:K39"/>
    <mergeCell ref="I40:K40"/>
    <mergeCell ref="A41:C41"/>
    <mergeCell ref="A40:C40"/>
    <mergeCell ref="C39:D39"/>
    <mergeCell ref="E39:H39"/>
    <mergeCell ref="E36:I36"/>
    <mergeCell ref="E37:I37"/>
    <mergeCell ref="A36:D36"/>
    <mergeCell ref="A37:D37"/>
    <mergeCell ref="J36:K36"/>
    <mergeCell ref="J37:K37"/>
    <mergeCell ref="J33:K33"/>
    <mergeCell ref="J34:K34"/>
    <mergeCell ref="J27:K27"/>
    <mergeCell ref="J28:K28"/>
    <mergeCell ref="J29:K29"/>
    <mergeCell ref="J30:K30"/>
    <mergeCell ref="J31:K31"/>
    <mergeCell ref="J32:K32"/>
    <mergeCell ref="B2:G2"/>
    <mergeCell ref="B3:D3"/>
    <mergeCell ref="F4:G4"/>
    <mergeCell ref="I8:K8"/>
    <mergeCell ref="F8:H8"/>
    <mergeCell ref="A10:D10"/>
    <mergeCell ref="E10:E11"/>
    <mergeCell ref="B8:E8"/>
    <mergeCell ref="B9:E9"/>
    <mergeCell ref="I9:K9"/>
    <mergeCell ref="N12:O12"/>
    <mergeCell ref="P12:Q12"/>
    <mergeCell ref="H12:I12"/>
    <mergeCell ref="H1:K3"/>
    <mergeCell ref="F3:G3"/>
    <mergeCell ref="B1:G1"/>
    <mergeCell ref="H4:K4"/>
    <mergeCell ref="H5:K5"/>
    <mergeCell ref="H6:K6"/>
    <mergeCell ref="D4:E5"/>
    <mergeCell ref="F5:G7"/>
    <mergeCell ref="B6:E6"/>
    <mergeCell ref="B7:E7"/>
    <mergeCell ref="F9:H9"/>
    <mergeCell ref="V12:W12"/>
    <mergeCell ref="H10:I10"/>
    <mergeCell ref="J10:K10"/>
    <mergeCell ref="A11:D11"/>
    <mergeCell ref="T12:U12"/>
    <mergeCell ref="J12:K12"/>
    <mergeCell ref="X12:Y12"/>
    <mergeCell ref="Z12:AA12"/>
    <mergeCell ref="E13:E15"/>
    <mergeCell ref="E16:E17"/>
    <mergeCell ref="A49:C49"/>
    <mergeCell ref="F49:G49"/>
    <mergeCell ref="A26:K26"/>
    <mergeCell ref="F24:G24"/>
    <mergeCell ref="I24:J24"/>
    <mergeCell ref="R12:S12"/>
  </mergeCells>
  <printOptions/>
  <pageMargins left="0.3937007874015748" right="0.1968503937007874" top="0.11811023622047245" bottom="0.11811023622047245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Corporation;info@az-reko.cz</dc:creator>
  <cp:keywords/>
  <dc:description/>
  <cp:lastModifiedBy>Petr Nosek</cp:lastModifiedBy>
  <cp:lastPrinted>2020-09-18T13:34:38Z</cp:lastPrinted>
  <dcterms:created xsi:type="dcterms:W3CDTF">1997-01-24T11:07:25Z</dcterms:created>
  <dcterms:modified xsi:type="dcterms:W3CDTF">2024-01-15T12:41:50Z</dcterms:modified>
  <cp:category/>
  <cp:version/>
  <cp:contentType/>
  <cp:contentStatus/>
</cp:coreProperties>
</file>